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srco\SSRC Documents\HHW collections\HHW collection annual summaries\"/>
    </mc:Choice>
  </mc:AlternateContent>
  <xr:revisionPtr revIDLastSave="0" documentId="13_ncr:1_{8505CF5E-4831-4853-B88A-552098D57651}" xr6:coauthVersionLast="47" xr6:coauthVersionMax="47" xr10:uidLastSave="{00000000-0000-0000-0000-000000000000}"/>
  <bookViews>
    <workbookView xWindow="-120" yWindow="-120" windowWidth="20730" windowHeight="11040" xr2:uid="{309677D5-CA60-452F-B360-0EC0643E7BE3}"/>
  </bookViews>
  <sheets>
    <sheet name="Fall25" sheetId="1" r:id="rId1"/>
    <sheet name="Sept 25 billing" sheetId="3" r:id="rId2"/>
    <sheet name="Oct-Nov 25 billing" sheetId="5" r:id="rId3"/>
    <sheet name="Spring26" sheetId="2" r:id="rId4"/>
    <sheet name="Spring26 billing" sheetId="6" r:id="rId5"/>
    <sheet name="billing info" sheetId="4" r:id="rId6"/>
  </sheets>
  <definedNames>
    <definedName name="_xlnm.Print_Area" localSheetId="0">Fall25!$A$1:$L$254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4" i="2" l="1"/>
  <c r="G225" i="2" s="1"/>
  <c r="G227" i="2" s="1"/>
  <c r="F214" i="2"/>
  <c r="F225" i="2" s="1"/>
  <c r="F227" i="2" s="1"/>
  <c r="E214" i="2"/>
  <c r="E225" i="2" s="1"/>
  <c r="E227" i="2" s="1"/>
  <c r="D214" i="2"/>
  <c r="D225" i="2" s="1"/>
  <c r="D227" i="2" s="1"/>
  <c r="C214" i="2"/>
  <c r="G208" i="2"/>
  <c r="F208" i="2"/>
  <c r="E208" i="2"/>
  <c r="D208" i="2"/>
  <c r="C208" i="2"/>
  <c r="G196" i="2"/>
  <c r="F196" i="2"/>
  <c r="E196" i="2"/>
  <c r="D196" i="2"/>
  <c r="C196" i="2"/>
  <c r="C225" i="2" s="1"/>
  <c r="C227" i="2" s="1"/>
  <c r="G190" i="2"/>
  <c r="F190" i="2"/>
  <c r="E190" i="2"/>
  <c r="D190" i="2"/>
  <c r="C190" i="2"/>
  <c r="G184" i="2"/>
  <c r="F184" i="2"/>
  <c r="E184" i="2"/>
  <c r="D184" i="2"/>
  <c r="C184" i="2"/>
  <c r="G172" i="2"/>
  <c r="F172" i="2"/>
  <c r="E172" i="2"/>
  <c r="D172" i="2"/>
  <c r="C172" i="2"/>
  <c r="G160" i="2"/>
  <c r="C160" i="2"/>
  <c r="G149" i="2"/>
  <c r="C138" i="2"/>
  <c r="G132" i="2"/>
  <c r="F132" i="2"/>
  <c r="E132" i="2"/>
  <c r="D132" i="2"/>
  <c r="C132" i="2"/>
  <c r="I107" i="2" l="1"/>
  <c r="I70" i="2"/>
  <c r="D4" i="6"/>
  <c r="E4" i="6"/>
  <c r="F4" i="6"/>
  <c r="C4" i="6"/>
  <c r="D10" i="6"/>
  <c r="E10" i="6"/>
  <c r="F10" i="6"/>
  <c r="G10" i="6"/>
  <c r="H10" i="6"/>
  <c r="C10" i="6"/>
  <c r="D15" i="6"/>
  <c r="E15" i="6"/>
  <c r="F15" i="6"/>
  <c r="H15" i="6"/>
  <c r="C15" i="6"/>
  <c r="D21" i="6"/>
  <c r="E21" i="6"/>
  <c r="F21" i="6"/>
  <c r="H21" i="6"/>
  <c r="C21" i="6"/>
  <c r="D28" i="6"/>
  <c r="E28" i="6"/>
  <c r="F28" i="6"/>
  <c r="H28" i="6"/>
  <c r="C28" i="6"/>
  <c r="D35" i="6"/>
  <c r="E35" i="6"/>
  <c r="F35" i="6"/>
  <c r="H35" i="6"/>
  <c r="C35" i="6"/>
  <c r="D40" i="6"/>
  <c r="E40" i="6"/>
  <c r="F40" i="6"/>
  <c r="H40" i="6"/>
  <c r="C40" i="6"/>
  <c r="D46" i="6"/>
  <c r="E46" i="6"/>
  <c r="F46" i="6"/>
  <c r="H46" i="6"/>
  <c r="C46" i="6"/>
  <c r="D52" i="6"/>
  <c r="E52" i="6"/>
  <c r="F52" i="6"/>
  <c r="H52" i="6"/>
  <c r="C52" i="6"/>
  <c r="D58" i="6"/>
  <c r="E58" i="6"/>
  <c r="F58" i="6"/>
  <c r="H58" i="6"/>
  <c r="C58" i="6"/>
  <c r="D65" i="6"/>
  <c r="E65" i="6"/>
  <c r="F65" i="6"/>
  <c r="H65" i="6"/>
  <c r="C65" i="6"/>
  <c r="D72" i="6"/>
  <c r="E72" i="6"/>
  <c r="F72" i="6"/>
  <c r="H72" i="6"/>
  <c r="C72" i="6"/>
  <c r="D78" i="6"/>
  <c r="E78" i="6"/>
  <c r="F78" i="6"/>
  <c r="H78" i="6"/>
  <c r="C78" i="6"/>
  <c r="D85" i="6"/>
  <c r="E85" i="6"/>
  <c r="F85" i="6"/>
  <c r="H85" i="6"/>
  <c r="C85" i="6"/>
  <c r="D92" i="6"/>
  <c r="E92" i="6"/>
  <c r="F92" i="6"/>
  <c r="H92" i="6"/>
  <c r="C92" i="6"/>
  <c r="D98" i="6"/>
  <c r="E98" i="6"/>
  <c r="F98" i="6"/>
  <c r="H98" i="6"/>
  <c r="I98" i="6"/>
  <c r="C98" i="6"/>
  <c r="D105" i="6"/>
  <c r="E105" i="6"/>
  <c r="F105" i="6"/>
  <c r="H105" i="6"/>
  <c r="C105" i="6"/>
  <c r="D112" i="6"/>
  <c r="E112" i="6"/>
  <c r="F112" i="6"/>
  <c r="H112" i="6"/>
  <c r="C112" i="6"/>
  <c r="D119" i="6"/>
  <c r="E119" i="6"/>
  <c r="F119" i="6"/>
  <c r="H119" i="6"/>
  <c r="C119" i="6"/>
  <c r="G3" i="6"/>
  <c r="I3" i="6" s="1"/>
  <c r="G118" i="6"/>
  <c r="I118" i="6" s="1"/>
  <c r="G111" i="6"/>
  <c r="I111" i="6" s="1"/>
  <c r="G97" i="6"/>
  <c r="I97" i="6" s="1"/>
  <c r="G91" i="6"/>
  <c r="I91" i="6" s="1"/>
  <c r="G84" i="6"/>
  <c r="I84" i="6" s="1"/>
  <c r="I85" i="6" s="1"/>
  <c r="G77" i="6"/>
  <c r="I77" i="6" s="1"/>
  <c r="G71" i="6"/>
  <c r="I71" i="6" s="1"/>
  <c r="I72" i="6" s="1"/>
  <c r="G64" i="6"/>
  <c r="I64" i="6" s="1"/>
  <c r="G57" i="6"/>
  <c r="I57" i="6" s="1"/>
  <c r="G51" i="6"/>
  <c r="I51" i="6" s="1"/>
  <c r="G45" i="6"/>
  <c r="I45" i="6" s="1"/>
  <c r="G32" i="6"/>
  <c r="I32" i="6" s="1"/>
  <c r="G27" i="6"/>
  <c r="I27" i="6" s="1"/>
  <c r="G14" i="6"/>
  <c r="I14" i="6" s="1"/>
  <c r="G9" i="6"/>
  <c r="I9" i="6" s="1"/>
  <c r="G20" i="6"/>
  <c r="I20" i="6" s="1"/>
  <c r="G104" i="6"/>
  <c r="I104" i="6" s="1"/>
  <c r="G2" i="6"/>
  <c r="I2" i="6" s="1"/>
  <c r="I4" i="6" s="1"/>
  <c r="G117" i="6"/>
  <c r="I117" i="6" s="1"/>
  <c r="G110" i="6"/>
  <c r="I110" i="6" s="1"/>
  <c r="G103" i="6"/>
  <c r="I103" i="6" s="1"/>
  <c r="G96" i="6"/>
  <c r="I96" i="6" s="1"/>
  <c r="G90" i="6"/>
  <c r="I90" i="6" s="1"/>
  <c r="G76" i="6"/>
  <c r="I76" i="6" s="1"/>
  <c r="G70" i="6"/>
  <c r="I70" i="6" s="1"/>
  <c r="G50" i="6"/>
  <c r="I50" i="6" s="1"/>
  <c r="G44" i="6"/>
  <c r="I44" i="6" s="1"/>
  <c r="G39" i="6"/>
  <c r="I39" i="6" s="1"/>
  <c r="G31" i="6"/>
  <c r="I31" i="6" s="1"/>
  <c r="G8" i="6"/>
  <c r="G83" i="6"/>
  <c r="I83" i="6" s="1"/>
  <c r="G26" i="6"/>
  <c r="I26" i="6" s="1"/>
  <c r="G63" i="6"/>
  <c r="I63" i="6" s="1"/>
  <c r="G116" i="6"/>
  <c r="I116" i="6" s="1"/>
  <c r="G109" i="6"/>
  <c r="I109" i="6" s="1"/>
  <c r="I112" i="6" s="1"/>
  <c r="G102" i="6"/>
  <c r="I102" i="6" s="1"/>
  <c r="G95" i="6"/>
  <c r="I95" i="6" s="1"/>
  <c r="G89" i="6"/>
  <c r="I89" i="6" s="1"/>
  <c r="G82" i="6"/>
  <c r="I82" i="6" s="1"/>
  <c r="G75" i="6"/>
  <c r="I75" i="6" s="1"/>
  <c r="G69" i="6"/>
  <c r="I69" i="6" s="1"/>
  <c r="G62" i="6"/>
  <c r="I62" i="6" s="1"/>
  <c r="G56" i="6"/>
  <c r="I56" i="6" s="1"/>
  <c r="G43" i="6"/>
  <c r="I43" i="6" s="1"/>
  <c r="G38" i="6"/>
  <c r="I38" i="6" s="1"/>
  <c r="G30" i="6"/>
  <c r="I30" i="6" s="1"/>
  <c r="G25" i="6"/>
  <c r="I25" i="6" s="1"/>
  <c r="G19" i="6"/>
  <c r="I19" i="6" s="1"/>
  <c r="I21" i="6" s="1"/>
  <c r="G13" i="6"/>
  <c r="I13" i="6" s="1"/>
  <c r="G7" i="6"/>
  <c r="I7" i="6" s="1"/>
  <c r="G49" i="6"/>
  <c r="I49" i="6" s="1"/>
  <c r="G115" i="6"/>
  <c r="I115" i="6" s="1"/>
  <c r="G108" i="6"/>
  <c r="I108" i="6" s="1"/>
  <c r="G101" i="6"/>
  <c r="I101" i="6" s="1"/>
  <c r="G94" i="6"/>
  <c r="I94" i="6" s="1"/>
  <c r="G88" i="6"/>
  <c r="I88" i="6" s="1"/>
  <c r="G81" i="6"/>
  <c r="I81" i="6" s="1"/>
  <c r="G68" i="6"/>
  <c r="I68" i="6" s="1"/>
  <c r="G61" i="6"/>
  <c r="I61" i="6" s="1"/>
  <c r="G55" i="6"/>
  <c r="I55" i="6" s="1"/>
  <c r="G48" i="6"/>
  <c r="I48" i="6" s="1"/>
  <c r="G42" i="6"/>
  <c r="I42" i="6" s="1"/>
  <c r="G29" i="6"/>
  <c r="I29" i="6" s="1"/>
  <c r="I35" i="6" s="1"/>
  <c r="G24" i="6"/>
  <c r="I24" i="6" s="1"/>
  <c r="G18" i="6"/>
  <c r="I18" i="6" s="1"/>
  <c r="G12" i="6"/>
  <c r="I12" i="6" s="1"/>
  <c r="G6" i="6"/>
  <c r="I6" i="6" s="1"/>
  <c r="G74" i="6"/>
  <c r="I74" i="6" s="1"/>
  <c r="G37" i="6"/>
  <c r="I37" i="6" s="1"/>
  <c r="G114" i="6"/>
  <c r="I114" i="6" s="1"/>
  <c r="G107" i="6"/>
  <c r="I107" i="6" s="1"/>
  <c r="G100" i="6"/>
  <c r="I100" i="6" s="1"/>
  <c r="G80" i="6"/>
  <c r="I80" i="6" s="1"/>
  <c r="G67" i="6"/>
  <c r="I67" i="6" s="1"/>
  <c r="G60" i="6"/>
  <c r="I60" i="6" s="1"/>
  <c r="G54" i="6"/>
  <c r="I54" i="6" s="1"/>
  <c r="G34" i="6"/>
  <c r="I34" i="6" s="1"/>
  <c r="G23" i="6"/>
  <c r="I23" i="6" s="1"/>
  <c r="G17" i="6"/>
  <c r="I17" i="6" s="1"/>
  <c r="G87" i="6"/>
  <c r="I87" i="6" s="1"/>
  <c r="G113" i="6"/>
  <c r="I113" i="6" s="1"/>
  <c r="I119" i="6" s="1"/>
  <c r="G99" i="6"/>
  <c r="I99" i="6" s="1"/>
  <c r="I105" i="6" s="1"/>
  <c r="G93" i="6"/>
  <c r="I93" i="6" s="1"/>
  <c r="G86" i="6"/>
  <c r="I86" i="6" s="1"/>
  <c r="I92" i="6" s="1"/>
  <c r="G79" i="6"/>
  <c r="I79" i="6" s="1"/>
  <c r="G73" i="6"/>
  <c r="I73" i="6" s="1"/>
  <c r="I78" i="6" s="1"/>
  <c r="G66" i="6"/>
  <c r="I66" i="6" s="1"/>
  <c r="G59" i="6"/>
  <c r="I59" i="6" s="1"/>
  <c r="I65" i="6" s="1"/>
  <c r="G53" i="6"/>
  <c r="I53" i="6" s="1"/>
  <c r="I58" i="6" s="1"/>
  <c r="G47" i="6"/>
  <c r="I47" i="6" s="1"/>
  <c r="I52" i="6" s="1"/>
  <c r="G41" i="6"/>
  <c r="I41" i="6" s="1"/>
  <c r="I46" i="6" s="1"/>
  <c r="G36" i="6"/>
  <c r="I36" i="6" s="1"/>
  <c r="I40" i="6" s="1"/>
  <c r="G33" i="6"/>
  <c r="I33" i="6" s="1"/>
  <c r="G22" i="6"/>
  <c r="I22" i="6" s="1"/>
  <c r="I28" i="6" s="1"/>
  <c r="G16" i="6"/>
  <c r="I16" i="6" s="1"/>
  <c r="G11" i="6"/>
  <c r="I11" i="6" s="1"/>
  <c r="I15" i="6" s="1"/>
  <c r="G5" i="6"/>
  <c r="I5" i="6" s="1"/>
  <c r="G106" i="6"/>
  <c r="I106" i="6" s="1"/>
  <c r="H106" i="2"/>
  <c r="F106" i="2"/>
  <c r="E106" i="2"/>
  <c r="D106" i="2"/>
  <c r="C106" i="2"/>
  <c r="G105" i="2"/>
  <c r="I105" i="2" s="1"/>
  <c r="G104" i="2"/>
  <c r="I104" i="2" s="1"/>
  <c r="G103" i="2"/>
  <c r="I103" i="2" s="1"/>
  <c r="G102" i="2"/>
  <c r="I102" i="2" s="1"/>
  <c r="G101" i="2"/>
  <c r="I101" i="2" s="1"/>
  <c r="G100" i="2"/>
  <c r="I100" i="2" s="1"/>
  <c r="G99" i="2"/>
  <c r="I99" i="2" s="1"/>
  <c r="G98" i="2"/>
  <c r="I98" i="2" s="1"/>
  <c r="G97" i="2"/>
  <c r="I97" i="2" s="1"/>
  <c r="G96" i="2"/>
  <c r="I96" i="2" s="1"/>
  <c r="G95" i="2"/>
  <c r="I95" i="2" s="1"/>
  <c r="G94" i="2"/>
  <c r="I94" i="2" s="1"/>
  <c r="G93" i="2"/>
  <c r="I93" i="2" s="1"/>
  <c r="G92" i="2"/>
  <c r="I92" i="2" s="1"/>
  <c r="G91" i="2"/>
  <c r="I91" i="2" s="1"/>
  <c r="G90" i="2"/>
  <c r="I90" i="2" s="1"/>
  <c r="G89" i="2"/>
  <c r="I89" i="2" s="1"/>
  <c r="G88" i="2"/>
  <c r="I88" i="2" s="1"/>
  <c r="H87" i="2"/>
  <c r="F87" i="2"/>
  <c r="E87" i="2"/>
  <c r="D87" i="2"/>
  <c r="C87" i="2"/>
  <c r="G86" i="2"/>
  <c r="I86" i="2" s="1"/>
  <c r="G85" i="2"/>
  <c r="I85" i="2" s="1"/>
  <c r="G84" i="2"/>
  <c r="I84" i="2" s="1"/>
  <c r="G83" i="2"/>
  <c r="I83" i="2" s="1"/>
  <c r="G82" i="2"/>
  <c r="I82" i="2" s="1"/>
  <c r="G81" i="2"/>
  <c r="I81" i="2" s="1"/>
  <c r="G80" i="2"/>
  <c r="I80" i="2" s="1"/>
  <c r="G79" i="2"/>
  <c r="I79" i="2" s="1"/>
  <c r="G78" i="2"/>
  <c r="I78" i="2" s="1"/>
  <c r="G77" i="2"/>
  <c r="I77" i="2" s="1"/>
  <c r="G76" i="2"/>
  <c r="I76" i="2" s="1"/>
  <c r="G75" i="2"/>
  <c r="I75" i="2" s="1"/>
  <c r="G74" i="2"/>
  <c r="I74" i="2" s="1"/>
  <c r="G73" i="2"/>
  <c r="I73" i="2" s="1"/>
  <c r="G72" i="2"/>
  <c r="I72" i="2" s="1"/>
  <c r="G71" i="2"/>
  <c r="H70" i="2"/>
  <c r="F70" i="2"/>
  <c r="E70" i="2"/>
  <c r="D70" i="2"/>
  <c r="C70" i="2"/>
  <c r="G69" i="2"/>
  <c r="I69" i="2" s="1"/>
  <c r="G68" i="2"/>
  <c r="G67" i="2"/>
  <c r="I67" i="2" s="1"/>
  <c r="G66" i="2"/>
  <c r="I66" i="2" s="1"/>
  <c r="G65" i="2"/>
  <c r="I65" i="2" s="1"/>
  <c r="G64" i="2"/>
  <c r="I64" i="2" s="1"/>
  <c r="G63" i="2"/>
  <c r="I63" i="2" s="1"/>
  <c r="G62" i="2"/>
  <c r="I62" i="2" s="1"/>
  <c r="G61" i="2"/>
  <c r="I61" i="2" s="1"/>
  <c r="G60" i="2"/>
  <c r="I60" i="2" s="1"/>
  <c r="G59" i="2"/>
  <c r="I59" i="2" s="1"/>
  <c r="G58" i="2"/>
  <c r="I58" i="2" s="1"/>
  <c r="G57" i="2"/>
  <c r="I57" i="2" s="1"/>
  <c r="G56" i="2"/>
  <c r="I56" i="2" s="1"/>
  <c r="G55" i="2"/>
  <c r="I55" i="2" s="1"/>
  <c r="G54" i="2"/>
  <c r="I54" i="2" s="1"/>
  <c r="G53" i="2"/>
  <c r="I53" i="2" s="1"/>
  <c r="G52" i="2"/>
  <c r="I52" i="2" s="1"/>
  <c r="H51" i="2"/>
  <c r="F51" i="2"/>
  <c r="E51" i="2"/>
  <c r="D51" i="2"/>
  <c r="C51" i="2"/>
  <c r="G50" i="2"/>
  <c r="I50" i="2" s="1"/>
  <c r="G49" i="2"/>
  <c r="I49" i="2" s="1"/>
  <c r="G48" i="2"/>
  <c r="I48" i="2" s="1"/>
  <c r="G47" i="2"/>
  <c r="I47" i="2" s="1"/>
  <c r="G46" i="2"/>
  <c r="I46" i="2" s="1"/>
  <c r="G45" i="2"/>
  <c r="I45" i="2" s="1"/>
  <c r="G44" i="2"/>
  <c r="I44" i="2" s="1"/>
  <c r="G43" i="2"/>
  <c r="I43" i="2" s="1"/>
  <c r="G42" i="2"/>
  <c r="I42" i="2" s="1"/>
  <c r="G41" i="2"/>
  <c r="I41" i="2" s="1"/>
  <c r="G40" i="2"/>
  <c r="I40" i="2" s="1"/>
  <c r="G39" i="2"/>
  <c r="I39" i="2" s="1"/>
  <c r="G38" i="2"/>
  <c r="I38" i="2" s="1"/>
  <c r="G37" i="2"/>
  <c r="I37" i="2" s="1"/>
  <c r="G36" i="2"/>
  <c r="I36" i="2" s="1"/>
  <c r="G35" i="2"/>
  <c r="I35" i="2" s="1"/>
  <c r="G34" i="2"/>
  <c r="I34" i="2" s="1"/>
  <c r="G33" i="2"/>
  <c r="I33" i="2" s="1"/>
  <c r="H32" i="2"/>
  <c r="F32" i="2"/>
  <c r="E32" i="2"/>
  <c r="D32" i="2"/>
  <c r="C32" i="2"/>
  <c r="G31" i="2"/>
  <c r="I31" i="2" s="1"/>
  <c r="G30" i="2"/>
  <c r="I30" i="2" s="1"/>
  <c r="G29" i="2"/>
  <c r="I29" i="2" s="1"/>
  <c r="G28" i="2"/>
  <c r="I28" i="2" s="1"/>
  <c r="G27" i="2"/>
  <c r="I27" i="2" s="1"/>
  <c r="G26" i="2"/>
  <c r="I26" i="2" s="1"/>
  <c r="G25" i="2"/>
  <c r="I25" i="2" s="1"/>
  <c r="G24" i="2"/>
  <c r="I24" i="2" s="1"/>
  <c r="G23" i="2"/>
  <c r="G22" i="2"/>
  <c r="I22" i="2" s="1"/>
  <c r="G21" i="2"/>
  <c r="I21" i="2" s="1"/>
  <c r="H20" i="2"/>
  <c r="F20" i="2"/>
  <c r="E20" i="2"/>
  <c r="D20" i="2"/>
  <c r="C20" i="2"/>
  <c r="G19" i="2"/>
  <c r="I19" i="2" s="1"/>
  <c r="G18" i="2"/>
  <c r="I18" i="2" s="1"/>
  <c r="G17" i="2"/>
  <c r="I17" i="2" s="1"/>
  <c r="G16" i="2"/>
  <c r="I16" i="2" s="1"/>
  <c r="G15" i="2"/>
  <c r="I15" i="2" s="1"/>
  <c r="G14" i="2"/>
  <c r="I14" i="2" s="1"/>
  <c r="G13" i="2"/>
  <c r="I13" i="2" s="1"/>
  <c r="G12" i="2"/>
  <c r="I12" i="2" s="1"/>
  <c r="G11" i="2"/>
  <c r="I11" i="2" s="1"/>
  <c r="G10" i="2"/>
  <c r="I10" i="2" s="1"/>
  <c r="G9" i="2"/>
  <c r="I9" i="2" s="1"/>
  <c r="G8" i="2"/>
  <c r="I8" i="2" s="1"/>
  <c r="G7" i="2"/>
  <c r="I7" i="2" s="1"/>
  <c r="G6" i="2"/>
  <c r="I6" i="2" s="1"/>
  <c r="G5" i="2"/>
  <c r="I5" i="2" s="1"/>
  <c r="G4" i="2"/>
  <c r="I4" i="2" s="1"/>
  <c r="G3" i="2"/>
  <c r="I3" i="2" s="1"/>
  <c r="G2" i="2"/>
  <c r="I2" i="2" s="1"/>
  <c r="N117" i="1"/>
  <c r="N55" i="1"/>
  <c r="N56" i="1"/>
  <c r="N107" i="1"/>
  <c r="N109" i="1"/>
  <c r="N110" i="1"/>
  <c r="N2" i="1"/>
  <c r="Q225" i="1"/>
  <c r="Q226" i="1"/>
  <c r="Q227" i="1"/>
  <c r="Q228" i="1"/>
  <c r="Q229" i="1"/>
  <c r="Q230" i="1"/>
  <c r="Q231" i="1"/>
  <c r="Q232" i="1"/>
  <c r="Q233" i="1"/>
  <c r="Q234" i="1"/>
  <c r="Q235" i="1"/>
  <c r="Q236" i="1"/>
  <c r="Q237" i="1"/>
  <c r="Q224" i="1"/>
  <c r="Q197" i="1"/>
  <c r="Q198" i="1"/>
  <c r="Q199" i="1"/>
  <c r="Q200" i="1"/>
  <c r="Q201" i="1"/>
  <c r="Q202" i="1"/>
  <c r="Q203" i="1"/>
  <c r="Q196" i="1"/>
  <c r="Q182" i="1"/>
  <c r="Q170" i="1"/>
  <c r="Q131" i="1"/>
  <c r="Q132" i="1"/>
  <c r="Q133" i="1"/>
  <c r="Q134" i="1"/>
  <c r="Q135" i="1"/>
  <c r="Q136" i="1"/>
  <c r="Q137" i="1"/>
  <c r="Q138" i="1"/>
  <c r="Q139" i="1"/>
  <c r="Q140" i="1"/>
  <c r="Q141" i="1"/>
  <c r="Q142" i="1"/>
  <c r="Q143" i="1"/>
  <c r="Q144" i="1"/>
  <c r="P55" i="1"/>
  <c r="P56" i="1"/>
  <c r="P107" i="1"/>
  <c r="P109" i="1"/>
  <c r="P110" i="1"/>
  <c r="P111" i="1"/>
  <c r="P112" i="1"/>
  <c r="P113" i="1"/>
  <c r="P114" i="1"/>
  <c r="P115" i="1"/>
  <c r="P116" i="1"/>
  <c r="P117" i="1"/>
  <c r="P119" i="1"/>
  <c r="P120" i="1"/>
  <c r="P121" i="1"/>
  <c r="P122" i="1"/>
  <c r="P123" i="1"/>
  <c r="P124" i="1"/>
  <c r="P125" i="1"/>
  <c r="P126" i="1"/>
  <c r="P127" i="1"/>
  <c r="P128" i="1"/>
  <c r="P129" i="1"/>
  <c r="P130" i="1"/>
  <c r="Q130" i="1" s="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 i="1"/>
  <c r="Q151" i="1"/>
  <c r="G117" i="1"/>
  <c r="G112" i="6" l="1"/>
  <c r="G98" i="6"/>
  <c r="G85" i="6"/>
  <c r="G46" i="6"/>
  <c r="G21" i="6"/>
  <c r="G58" i="6"/>
  <c r="G119" i="6"/>
  <c r="G105" i="6"/>
  <c r="G92" i="6"/>
  <c r="G78" i="6"/>
  <c r="G65" i="6"/>
  <c r="G52" i="6"/>
  <c r="G40" i="6"/>
  <c r="G28" i="6"/>
  <c r="G15" i="6"/>
  <c r="G72" i="6"/>
  <c r="G35" i="6"/>
  <c r="G4" i="6"/>
  <c r="I8" i="6"/>
  <c r="I10" i="6" s="1"/>
  <c r="G51" i="2"/>
  <c r="H110" i="2"/>
  <c r="H112" i="2" s="1"/>
  <c r="D107" i="2"/>
  <c r="D109" i="2" s="1"/>
  <c r="E107" i="2"/>
  <c r="E109" i="2" s="1"/>
  <c r="F110" i="2"/>
  <c r="F112" i="2" s="1"/>
  <c r="H107" i="2"/>
  <c r="H109" i="2" s="1"/>
  <c r="C107" i="2"/>
  <c r="C109" i="2" s="1"/>
  <c r="F107" i="2"/>
  <c r="F109" i="2" s="1"/>
  <c r="D110" i="2"/>
  <c r="D112" i="2" s="1"/>
  <c r="E110" i="2"/>
  <c r="E112" i="2" s="1"/>
  <c r="C110" i="2"/>
  <c r="C112" i="2" s="1"/>
  <c r="I51" i="2"/>
  <c r="G87" i="2"/>
  <c r="G20" i="2"/>
  <c r="I20" i="2" s="1"/>
  <c r="I106" i="2"/>
  <c r="I71" i="2"/>
  <c r="I87" i="2" s="1"/>
  <c r="G70" i="2"/>
  <c r="I68" i="2"/>
  <c r="G32" i="2"/>
  <c r="I23" i="2"/>
  <c r="I32" i="2" s="1"/>
  <c r="F69" i="1"/>
  <c r="E69" i="1"/>
  <c r="D69" i="1"/>
  <c r="C69" i="1"/>
  <c r="G68" i="1"/>
  <c r="G67" i="1"/>
  <c r="G66" i="1"/>
  <c r="G65" i="1"/>
  <c r="G64" i="1"/>
  <c r="G63" i="1"/>
  <c r="G62" i="1"/>
  <c r="G61" i="1"/>
  <c r="G60" i="1"/>
  <c r="G59" i="1"/>
  <c r="G58" i="1"/>
  <c r="G57" i="1"/>
  <c r="G107" i="2" l="1"/>
  <c r="G109" i="2" s="1"/>
  <c r="I109" i="2"/>
  <c r="I110" i="2"/>
  <c r="I112" i="2" s="1"/>
  <c r="G110" i="2"/>
  <c r="G112" i="2" s="1"/>
  <c r="N59" i="1"/>
  <c r="P59" i="1"/>
  <c r="P60" i="1"/>
  <c r="N60" i="1"/>
  <c r="P66" i="1"/>
  <c r="N66" i="1"/>
  <c r="P57" i="1"/>
  <c r="N57" i="1"/>
  <c r="N58" i="1"/>
  <c r="P58" i="1"/>
  <c r="P61" i="1"/>
  <c r="N61" i="1"/>
  <c r="N62" i="1"/>
  <c r="P62" i="1"/>
  <c r="P63" i="1"/>
  <c r="N63" i="1"/>
  <c r="P64" i="1"/>
  <c r="N64" i="1"/>
  <c r="P65" i="1"/>
  <c r="N65" i="1"/>
  <c r="P67" i="1"/>
  <c r="N67" i="1"/>
  <c r="N68" i="1"/>
  <c r="P68" i="1"/>
  <c r="K57" i="1"/>
  <c r="K59" i="1"/>
  <c r="K67" i="1"/>
  <c r="K62" i="1"/>
  <c r="K63" i="1"/>
  <c r="K58" i="1"/>
  <c r="K60" i="1"/>
  <c r="K64" i="1"/>
  <c r="K68" i="1"/>
  <c r="K61" i="1"/>
  <c r="K65" i="1"/>
  <c r="K66" i="1"/>
  <c r="G69" i="1"/>
  <c r="K116" i="1"/>
  <c r="J116" i="1"/>
  <c r="I116" i="1"/>
  <c r="H116" i="1"/>
  <c r="G116" i="1"/>
  <c r="F116" i="1"/>
  <c r="E116" i="1"/>
  <c r="D116" i="1"/>
  <c r="C116" i="1"/>
  <c r="N115" i="1"/>
  <c r="K252" i="1"/>
  <c r="K250" i="1"/>
  <c r="K248" i="1"/>
  <c r="F243" i="1"/>
  <c r="E243" i="1"/>
  <c r="D243" i="1"/>
  <c r="C243" i="1"/>
  <c r="G242" i="1"/>
  <c r="G241" i="1"/>
  <c r="G240" i="1"/>
  <c r="G239" i="1"/>
  <c r="G243" i="1" s="1"/>
  <c r="F237" i="1"/>
  <c r="E237" i="1"/>
  <c r="D237" i="1"/>
  <c r="C237" i="1"/>
  <c r="G236" i="1"/>
  <c r="G235" i="1"/>
  <c r="H234" i="1"/>
  <c r="G234" i="1"/>
  <c r="G233" i="1"/>
  <c r="G232" i="1"/>
  <c r="G237" i="1" s="1"/>
  <c r="G231" i="1"/>
  <c r="F229" i="1"/>
  <c r="E229" i="1"/>
  <c r="D229" i="1"/>
  <c r="C229" i="1"/>
  <c r="G228" i="1"/>
  <c r="G227" i="1"/>
  <c r="G226" i="1"/>
  <c r="F224" i="1"/>
  <c r="E224" i="1"/>
  <c r="D224" i="1"/>
  <c r="C224" i="1"/>
  <c r="G223" i="1"/>
  <c r="G222" i="1"/>
  <c r="H221" i="1"/>
  <c r="G221" i="1"/>
  <c r="G220" i="1"/>
  <c r="G219" i="1"/>
  <c r="G218" i="1"/>
  <c r="F216" i="1"/>
  <c r="E216" i="1"/>
  <c r="D216" i="1"/>
  <c r="C216" i="1"/>
  <c r="G215" i="1"/>
  <c r="H214" i="1"/>
  <c r="G214" i="1"/>
  <c r="G213" i="1"/>
  <c r="G212" i="1"/>
  <c r="F210" i="1"/>
  <c r="E210" i="1"/>
  <c r="D210" i="1"/>
  <c r="C210" i="1"/>
  <c r="G209" i="1"/>
  <c r="H208" i="1"/>
  <c r="G208" i="1"/>
  <c r="G207" i="1"/>
  <c r="G206" i="1"/>
  <c r="G205" i="1"/>
  <c r="F203" i="1"/>
  <c r="E203" i="1"/>
  <c r="D203" i="1"/>
  <c r="C203" i="1"/>
  <c r="G202" i="1"/>
  <c r="G201" i="1"/>
  <c r="G200" i="1"/>
  <c r="G199" i="1"/>
  <c r="G198" i="1"/>
  <c r="F196" i="1"/>
  <c r="E196" i="1"/>
  <c r="D196" i="1"/>
  <c r="C196" i="1"/>
  <c r="G195" i="1"/>
  <c r="G194" i="1"/>
  <c r="H193" i="1"/>
  <c r="G193" i="1"/>
  <c r="G192" i="1"/>
  <c r="G191" i="1"/>
  <c r="G190" i="1"/>
  <c r="F188" i="1"/>
  <c r="E188" i="1"/>
  <c r="D188" i="1"/>
  <c r="C188" i="1"/>
  <c r="G187" i="1"/>
  <c r="G186" i="1"/>
  <c r="H185" i="1"/>
  <c r="G185" i="1"/>
  <c r="G184" i="1"/>
  <c r="F182" i="1"/>
  <c r="E182" i="1"/>
  <c r="D182" i="1"/>
  <c r="C182" i="1"/>
  <c r="G181" i="1"/>
  <c r="G180" i="1"/>
  <c r="G179" i="1"/>
  <c r="G178" i="1"/>
  <c r="G177" i="1"/>
  <c r="F175" i="1"/>
  <c r="E175" i="1"/>
  <c r="D175" i="1"/>
  <c r="C175" i="1"/>
  <c r="G174" i="1"/>
  <c r="H173" i="1"/>
  <c r="G173" i="1"/>
  <c r="G172" i="1"/>
  <c r="G175" i="1" s="1"/>
  <c r="G170" i="1"/>
  <c r="F170" i="1"/>
  <c r="E170" i="1"/>
  <c r="D170" i="1"/>
  <c r="C170" i="1"/>
  <c r="G169" i="1"/>
  <c r="G168" i="1"/>
  <c r="H167" i="1"/>
  <c r="G167" i="1"/>
  <c r="G166" i="1"/>
  <c r="G165" i="1"/>
  <c r="G164" i="1"/>
  <c r="G162" i="1"/>
  <c r="F162" i="1"/>
  <c r="E162" i="1"/>
  <c r="D162" i="1"/>
  <c r="C162" i="1"/>
  <c r="G161" i="1"/>
  <c r="G160" i="1"/>
  <c r="G159" i="1"/>
  <c r="G158" i="1"/>
  <c r="F156" i="1"/>
  <c r="E156" i="1"/>
  <c r="D156" i="1"/>
  <c r="C156" i="1"/>
  <c r="G155" i="1"/>
  <c r="G154" i="1"/>
  <c r="G153" i="1"/>
  <c r="F151" i="1"/>
  <c r="E151" i="1"/>
  <c r="D151" i="1"/>
  <c r="C151" i="1"/>
  <c r="G150" i="1"/>
  <c r="G149" i="1"/>
  <c r="G148" i="1"/>
  <c r="G147" i="1"/>
  <c r="H146" i="1"/>
  <c r="G146" i="1"/>
  <c r="G151" i="1" s="1"/>
  <c r="F144" i="1"/>
  <c r="E144" i="1"/>
  <c r="D144" i="1"/>
  <c r="C144" i="1"/>
  <c r="G143" i="1"/>
  <c r="G142" i="1"/>
  <c r="H141" i="1"/>
  <c r="G141" i="1"/>
  <c r="G140" i="1"/>
  <c r="G139" i="1"/>
  <c r="G144" i="1" s="1"/>
  <c r="G138" i="1"/>
  <c r="F136" i="1"/>
  <c r="E136" i="1"/>
  <c r="D136" i="1"/>
  <c r="C136" i="1"/>
  <c r="G135" i="1"/>
  <c r="H134" i="1"/>
  <c r="G134" i="1"/>
  <c r="G133" i="1"/>
  <c r="G132" i="1"/>
  <c r="G136" i="1" s="1"/>
  <c r="F130" i="1"/>
  <c r="E130" i="1"/>
  <c r="D130" i="1"/>
  <c r="C130" i="1"/>
  <c r="G129" i="1"/>
  <c r="G128" i="1"/>
  <c r="G127" i="1"/>
  <c r="G126" i="1"/>
  <c r="F124" i="1"/>
  <c r="E124" i="1"/>
  <c r="D124" i="1"/>
  <c r="C124" i="1"/>
  <c r="G123" i="1"/>
  <c r="G122" i="1"/>
  <c r="H121" i="1"/>
  <c r="G121" i="1"/>
  <c r="G120" i="1"/>
  <c r="N69" i="1" l="1"/>
  <c r="P69" i="1"/>
  <c r="K69" i="1"/>
  <c r="G130" i="1"/>
  <c r="N116" i="1"/>
  <c r="G203" i="1"/>
  <c r="G196" i="1"/>
  <c r="G224" i="1"/>
  <c r="G156" i="1"/>
  <c r="G182" i="1"/>
  <c r="G216" i="1"/>
  <c r="G210" i="1"/>
  <c r="C244" i="1"/>
  <c r="C246" i="1" s="1"/>
  <c r="G229" i="1"/>
  <c r="F244" i="1"/>
  <c r="F246" i="1" s="1"/>
  <c r="G188" i="1"/>
  <c r="E244" i="1"/>
  <c r="E246" i="1" s="1"/>
  <c r="D244" i="1"/>
  <c r="D246" i="1" s="1"/>
  <c r="G124" i="1"/>
  <c r="G244" i="1" l="1"/>
  <c r="G246" i="1" s="1"/>
  <c r="G70" i="5" l="1"/>
  <c r="I70" i="5" s="1"/>
  <c r="H68" i="5"/>
  <c r="F68" i="5"/>
  <c r="E68" i="5"/>
  <c r="D68" i="5"/>
  <c r="C68" i="5"/>
  <c r="I64" i="5"/>
  <c r="H64" i="5"/>
  <c r="F64" i="5"/>
  <c r="E64" i="5"/>
  <c r="D64" i="5"/>
  <c r="C64" i="5"/>
  <c r="H58" i="5"/>
  <c r="F58" i="5"/>
  <c r="E58" i="5"/>
  <c r="D58" i="5"/>
  <c r="C58" i="5"/>
  <c r="H52" i="5"/>
  <c r="F52" i="5"/>
  <c r="E52" i="5"/>
  <c r="D52" i="5"/>
  <c r="C52" i="5"/>
  <c r="H48" i="5"/>
  <c r="F48" i="5"/>
  <c r="E48" i="5"/>
  <c r="D48" i="5"/>
  <c r="C48" i="5"/>
  <c r="H44" i="5"/>
  <c r="F44" i="5"/>
  <c r="E44" i="5"/>
  <c r="D44" i="5"/>
  <c r="C44" i="5"/>
  <c r="I40" i="5"/>
  <c r="H40" i="5"/>
  <c r="G40" i="5"/>
  <c r="F40" i="5"/>
  <c r="E40" i="5"/>
  <c r="D40" i="5"/>
  <c r="C40" i="5"/>
  <c r="H36" i="5"/>
  <c r="F36" i="5"/>
  <c r="E36" i="5"/>
  <c r="D36" i="5"/>
  <c r="C36" i="5"/>
  <c r="I32" i="5"/>
  <c r="H32" i="5"/>
  <c r="F32" i="5"/>
  <c r="E32" i="5"/>
  <c r="D32" i="5"/>
  <c r="C32" i="5"/>
  <c r="H28" i="5"/>
  <c r="F28" i="5"/>
  <c r="E28" i="5"/>
  <c r="D28" i="5"/>
  <c r="C28" i="5"/>
  <c r="H24" i="5"/>
  <c r="F24" i="5"/>
  <c r="E24" i="5"/>
  <c r="D24" i="5"/>
  <c r="C24" i="5"/>
  <c r="H20" i="5"/>
  <c r="F20" i="5"/>
  <c r="E20" i="5"/>
  <c r="D20" i="5"/>
  <c r="C20" i="5"/>
  <c r="H16" i="5"/>
  <c r="F16" i="5"/>
  <c r="E16" i="5"/>
  <c r="D16" i="5"/>
  <c r="C16" i="5"/>
  <c r="I12" i="5"/>
  <c r="H12" i="5"/>
  <c r="F12" i="5"/>
  <c r="E12" i="5"/>
  <c r="D12" i="5"/>
  <c r="C12" i="5"/>
  <c r="D4" i="5"/>
  <c r="E4" i="5"/>
  <c r="F4" i="5"/>
  <c r="H4" i="5"/>
  <c r="I4" i="5"/>
  <c r="C4" i="5"/>
  <c r="G51" i="5"/>
  <c r="I51" i="5" s="1"/>
  <c r="G67" i="5"/>
  <c r="I67" i="5" s="1"/>
  <c r="G63" i="5"/>
  <c r="I63" i="5" s="1"/>
  <c r="G57" i="5"/>
  <c r="I57" i="5" s="1"/>
  <c r="G54" i="5"/>
  <c r="I54" i="5" s="1"/>
  <c r="G47" i="5"/>
  <c r="I47" i="5" s="1"/>
  <c r="G43" i="5"/>
  <c r="I43" i="5" s="1"/>
  <c r="G39" i="5"/>
  <c r="I39" i="5" s="1"/>
  <c r="G35" i="5"/>
  <c r="I35" i="5" s="1"/>
  <c r="G27" i="5"/>
  <c r="I27" i="5" s="1"/>
  <c r="I28" i="5" s="1"/>
  <c r="G23" i="5"/>
  <c r="I23" i="5" s="1"/>
  <c r="I24" i="5" s="1"/>
  <c r="G19" i="5"/>
  <c r="I19" i="5" s="1"/>
  <c r="I20" i="5" s="1"/>
  <c r="G14" i="5"/>
  <c r="I14" i="5" s="1"/>
  <c r="I16" i="5" s="1"/>
  <c r="G11" i="5"/>
  <c r="I11" i="5" s="1"/>
  <c r="G8" i="5"/>
  <c r="I8" i="5" s="1"/>
  <c r="G6" i="5"/>
  <c r="I6" i="5" s="1"/>
  <c r="G3" i="5"/>
  <c r="I3" i="5" s="1"/>
  <c r="G31" i="5"/>
  <c r="I31" i="5" s="1"/>
  <c r="G60" i="5"/>
  <c r="I60" i="5" s="1"/>
  <c r="G66" i="5"/>
  <c r="I66" i="5" s="1"/>
  <c r="I68" i="5" s="1"/>
  <c r="G62" i="5"/>
  <c r="I62" i="5" s="1"/>
  <c r="G56" i="5"/>
  <c r="I56" i="5" s="1"/>
  <c r="I58" i="5" s="1"/>
  <c r="G46" i="5"/>
  <c r="I46" i="5" s="1"/>
  <c r="I48" i="5" s="1"/>
  <c r="G42" i="5"/>
  <c r="I42" i="5" s="1"/>
  <c r="I44" i="5" s="1"/>
  <c r="G38" i="5"/>
  <c r="I38" i="5" s="1"/>
  <c r="G34" i="5"/>
  <c r="I34" i="5" s="1"/>
  <c r="I36" i="5" s="1"/>
  <c r="G30" i="5"/>
  <c r="I30" i="5" s="1"/>
  <c r="G26" i="5"/>
  <c r="I26" i="5" s="1"/>
  <c r="G22" i="5"/>
  <c r="I22" i="5" s="1"/>
  <c r="G18" i="5"/>
  <c r="I18" i="5" s="1"/>
  <c r="G15" i="5"/>
  <c r="I15" i="5" s="1"/>
  <c r="G10" i="5"/>
  <c r="I10" i="5" s="1"/>
  <c r="G2" i="5"/>
  <c r="I2" i="5" s="1"/>
  <c r="G50" i="5"/>
  <c r="I50" i="5" s="1"/>
  <c r="I52" i="5" s="1"/>
  <c r="G48" i="5" l="1"/>
  <c r="G4" i="5"/>
  <c r="G20" i="5"/>
  <c r="G32" i="5"/>
  <c r="G12" i="5"/>
  <c r="G64" i="5"/>
  <c r="G28" i="5"/>
  <c r="G68" i="5"/>
  <c r="G58" i="5"/>
  <c r="G36" i="5"/>
  <c r="G16" i="5"/>
  <c r="G44" i="5"/>
  <c r="G24" i="5"/>
  <c r="G52" i="5"/>
  <c r="J105" i="1"/>
  <c r="I105" i="1"/>
  <c r="H105" i="1"/>
  <c r="F105" i="1"/>
  <c r="E105" i="1"/>
  <c r="D105" i="1"/>
  <c r="C105" i="1"/>
  <c r="G104" i="1"/>
  <c r="G103" i="1"/>
  <c r="G102" i="1"/>
  <c r="G101" i="1"/>
  <c r="G100" i="1"/>
  <c r="G99" i="1"/>
  <c r="G98" i="1"/>
  <c r="G97" i="1"/>
  <c r="G96" i="1"/>
  <c r="G95" i="1"/>
  <c r="G94" i="1"/>
  <c r="G93" i="1"/>
  <c r="G92" i="1"/>
  <c r="G91" i="1"/>
  <c r="G90" i="1"/>
  <c r="G89" i="1"/>
  <c r="G88" i="1"/>
  <c r="G87" i="1"/>
  <c r="I36" i="3"/>
  <c r="I44" i="3"/>
  <c r="J86" i="1"/>
  <c r="F86" i="1"/>
  <c r="E86" i="1"/>
  <c r="D86" i="1"/>
  <c r="C86" i="1"/>
  <c r="G85" i="1"/>
  <c r="G84" i="1"/>
  <c r="G83" i="1"/>
  <c r="G82" i="1"/>
  <c r="G81" i="1"/>
  <c r="G80" i="1"/>
  <c r="G79" i="1"/>
  <c r="G78" i="1"/>
  <c r="G77" i="1"/>
  <c r="G76" i="1"/>
  <c r="G75" i="1"/>
  <c r="G74" i="1"/>
  <c r="G73" i="1"/>
  <c r="G72" i="1"/>
  <c r="G71" i="1"/>
  <c r="G70" i="1"/>
  <c r="N102" i="1" l="1"/>
  <c r="P102" i="1"/>
  <c r="N103" i="1"/>
  <c r="P103" i="1"/>
  <c r="P84" i="1"/>
  <c r="N84" i="1"/>
  <c r="P104" i="1"/>
  <c r="N104" i="1"/>
  <c r="P76" i="1"/>
  <c r="N76" i="1"/>
  <c r="P85" i="1"/>
  <c r="N85" i="1"/>
  <c r="P75" i="1"/>
  <c r="N75" i="1"/>
  <c r="P90" i="1"/>
  <c r="N90" i="1"/>
  <c r="N78" i="1"/>
  <c r="P78" i="1"/>
  <c r="P79" i="1"/>
  <c r="N79" i="1"/>
  <c r="P80" i="1"/>
  <c r="N80" i="1"/>
  <c r="P81" i="1"/>
  <c r="N81" i="1"/>
  <c r="P99" i="1"/>
  <c r="N99" i="1"/>
  <c r="N91" i="1"/>
  <c r="P91" i="1"/>
  <c r="P92" i="1"/>
  <c r="N92" i="1"/>
  <c r="P93" i="1"/>
  <c r="N93" i="1"/>
  <c r="N94" i="1"/>
  <c r="P94" i="1"/>
  <c r="P77" i="1"/>
  <c r="N77" i="1"/>
  <c r="P100" i="1"/>
  <c r="N100" i="1"/>
  <c r="P72" i="1"/>
  <c r="N72" i="1"/>
  <c r="P73" i="1"/>
  <c r="N73" i="1"/>
  <c r="N74" i="1"/>
  <c r="P74" i="1"/>
  <c r="N95" i="1"/>
  <c r="P95" i="1"/>
  <c r="P96" i="1"/>
  <c r="N96" i="1"/>
  <c r="P97" i="1"/>
  <c r="N97" i="1"/>
  <c r="N98" i="1"/>
  <c r="P98" i="1"/>
  <c r="P87" i="1"/>
  <c r="Q175" i="1" s="1"/>
  <c r="N87" i="1"/>
  <c r="K70" i="1"/>
  <c r="N70" i="1"/>
  <c r="P70" i="1"/>
  <c r="Q210" i="1" s="1"/>
  <c r="N82" i="1"/>
  <c r="P82" i="1"/>
  <c r="P88" i="1"/>
  <c r="N88" i="1"/>
  <c r="N71" i="1"/>
  <c r="P71" i="1"/>
  <c r="N83" i="1"/>
  <c r="P83" i="1"/>
  <c r="P89" i="1"/>
  <c r="N89" i="1"/>
  <c r="P101" i="1"/>
  <c r="N101" i="1"/>
  <c r="K91" i="1"/>
  <c r="K95" i="1"/>
  <c r="K97" i="1"/>
  <c r="K90" i="1"/>
  <c r="K104" i="1"/>
  <c r="K98" i="1"/>
  <c r="K102" i="1"/>
  <c r="K92" i="1"/>
  <c r="K94" i="1"/>
  <c r="K99" i="1"/>
  <c r="K88" i="1"/>
  <c r="K100" i="1"/>
  <c r="K103" i="1"/>
  <c r="K93" i="1"/>
  <c r="K96" i="1"/>
  <c r="K89" i="1"/>
  <c r="K101" i="1"/>
  <c r="K72" i="1"/>
  <c r="K73" i="1"/>
  <c r="K74" i="1"/>
  <c r="K75" i="1"/>
  <c r="K79" i="1"/>
  <c r="K85" i="1"/>
  <c r="K80" i="1"/>
  <c r="K81" i="1"/>
  <c r="K84" i="1"/>
  <c r="K82" i="1"/>
  <c r="K76" i="1"/>
  <c r="K77" i="1"/>
  <c r="K78" i="1"/>
  <c r="K71" i="1"/>
  <c r="K83" i="1"/>
  <c r="G105" i="1"/>
  <c r="K87" i="1"/>
  <c r="G86" i="1"/>
  <c r="N86" i="1" l="1"/>
  <c r="P86" i="1"/>
  <c r="P105" i="1"/>
  <c r="N105" i="1"/>
  <c r="K86" i="1"/>
  <c r="K105" i="1"/>
  <c r="G40" i="3"/>
  <c r="I40" i="3" s="1"/>
  <c r="H88" i="3"/>
  <c r="F88" i="3"/>
  <c r="E88" i="3"/>
  <c r="D88" i="3"/>
  <c r="C88" i="3"/>
  <c r="H83" i="3"/>
  <c r="F83" i="3"/>
  <c r="E83" i="3"/>
  <c r="D83" i="3"/>
  <c r="C83" i="3"/>
  <c r="H74" i="3"/>
  <c r="F74" i="3"/>
  <c r="E74" i="3"/>
  <c r="D74" i="3"/>
  <c r="C74" i="3"/>
  <c r="H69" i="3"/>
  <c r="G69" i="3"/>
  <c r="F69" i="3"/>
  <c r="E69" i="3"/>
  <c r="D69" i="3"/>
  <c r="C69" i="3"/>
  <c r="H64" i="3"/>
  <c r="F64" i="3"/>
  <c r="E64" i="3"/>
  <c r="D64" i="3"/>
  <c r="C64" i="3"/>
  <c r="I59" i="3"/>
  <c r="H59" i="3"/>
  <c r="F59" i="3"/>
  <c r="E59" i="3"/>
  <c r="D59" i="3"/>
  <c r="C59" i="3"/>
  <c r="H54" i="3"/>
  <c r="F54" i="3"/>
  <c r="E54" i="3"/>
  <c r="D54" i="3"/>
  <c r="C54" i="3"/>
  <c r="H45" i="3"/>
  <c r="F45" i="3"/>
  <c r="E45" i="3"/>
  <c r="D45" i="3"/>
  <c r="C45" i="3"/>
  <c r="H37" i="3"/>
  <c r="F37" i="3"/>
  <c r="E37" i="3"/>
  <c r="D37" i="3"/>
  <c r="C37" i="3"/>
  <c r="H32" i="3"/>
  <c r="F32" i="3"/>
  <c r="E32" i="3"/>
  <c r="D32" i="3"/>
  <c r="C32" i="3"/>
  <c r="H23" i="3"/>
  <c r="F23" i="3"/>
  <c r="E23" i="3"/>
  <c r="D23" i="3"/>
  <c r="C23" i="3"/>
  <c r="H18" i="3"/>
  <c r="F18" i="3"/>
  <c r="E18" i="3"/>
  <c r="D18" i="3"/>
  <c r="C18" i="3"/>
  <c r="H9" i="3"/>
  <c r="D9" i="3"/>
  <c r="E9" i="3"/>
  <c r="F9" i="3"/>
  <c r="C9" i="3"/>
  <c r="H78" i="3"/>
  <c r="F78" i="3"/>
  <c r="E78" i="3"/>
  <c r="D78" i="3"/>
  <c r="C78" i="3"/>
  <c r="H49" i="3"/>
  <c r="F49" i="3"/>
  <c r="E49" i="3"/>
  <c r="D49" i="3"/>
  <c r="C49" i="3"/>
  <c r="H27" i="3"/>
  <c r="F27" i="3"/>
  <c r="E27" i="3"/>
  <c r="D27" i="3"/>
  <c r="C27" i="3"/>
  <c r="H13" i="3"/>
  <c r="F13" i="3"/>
  <c r="E13" i="3"/>
  <c r="D13" i="3"/>
  <c r="C13" i="3"/>
  <c r="D4" i="3"/>
  <c r="E4" i="3"/>
  <c r="F4" i="3"/>
  <c r="H4" i="3"/>
  <c r="C4" i="3"/>
  <c r="G77" i="3"/>
  <c r="I77" i="3" s="1"/>
  <c r="G87" i="3"/>
  <c r="I87" i="3" s="1"/>
  <c r="G82" i="3"/>
  <c r="I82" i="3" s="1"/>
  <c r="G73" i="3"/>
  <c r="I73" i="3" s="1"/>
  <c r="G68" i="3"/>
  <c r="I68" i="3" s="1"/>
  <c r="G63" i="3"/>
  <c r="I63" i="3" s="1"/>
  <c r="G58" i="3"/>
  <c r="I58" i="3" s="1"/>
  <c r="G53" i="3"/>
  <c r="I53" i="3" s="1"/>
  <c r="G44" i="3"/>
  <c r="G36" i="3"/>
  <c r="G31" i="3"/>
  <c r="I31" i="3" s="1"/>
  <c r="G26" i="3"/>
  <c r="I26" i="3" s="1"/>
  <c r="G22" i="3"/>
  <c r="I22" i="3" s="1"/>
  <c r="G17" i="3"/>
  <c r="I17" i="3" s="1"/>
  <c r="I18" i="3" s="1"/>
  <c r="G12" i="3"/>
  <c r="I12" i="3" s="1"/>
  <c r="G8" i="3"/>
  <c r="I8" i="3" s="1"/>
  <c r="G48" i="3"/>
  <c r="G76" i="3"/>
  <c r="I76" i="3" s="1"/>
  <c r="I78" i="3" s="1"/>
  <c r="G86" i="3"/>
  <c r="I86" i="3" s="1"/>
  <c r="G81" i="3"/>
  <c r="I81" i="3" s="1"/>
  <c r="G72" i="3"/>
  <c r="I72" i="3" s="1"/>
  <c r="G62" i="3"/>
  <c r="I62" i="3" s="1"/>
  <c r="G57" i="3"/>
  <c r="I57" i="3" s="1"/>
  <c r="G52" i="3"/>
  <c r="I52" i="3" s="1"/>
  <c r="G47" i="3"/>
  <c r="I47" i="3" s="1"/>
  <c r="G43" i="3"/>
  <c r="I43" i="3" s="1"/>
  <c r="G39" i="3"/>
  <c r="I39" i="3" s="1"/>
  <c r="G35" i="3"/>
  <c r="I35" i="3" s="1"/>
  <c r="G30" i="3"/>
  <c r="I30" i="3" s="1"/>
  <c r="G21" i="3"/>
  <c r="I21" i="3" s="1"/>
  <c r="G16" i="3"/>
  <c r="I16" i="3" s="1"/>
  <c r="G11" i="3"/>
  <c r="I11" i="3" s="1"/>
  <c r="G7" i="3"/>
  <c r="I7" i="3" s="1"/>
  <c r="G3" i="3"/>
  <c r="I3" i="3" s="1"/>
  <c r="G67" i="3"/>
  <c r="I67" i="3" s="1"/>
  <c r="G25" i="3"/>
  <c r="I25" i="3" s="1"/>
  <c r="I27" i="3" s="1"/>
  <c r="G80" i="3"/>
  <c r="I80" i="3" s="1"/>
  <c r="I83" i="3" s="1"/>
  <c r="G71" i="3"/>
  <c r="I71" i="3" s="1"/>
  <c r="I74" i="3" s="1"/>
  <c r="G66" i="3"/>
  <c r="I66" i="3" s="1"/>
  <c r="I69" i="3" s="1"/>
  <c r="G61" i="3"/>
  <c r="I61" i="3" s="1"/>
  <c r="I64" i="3" s="1"/>
  <c r="G56" i="3"/>
  <c r="I56" i="3" s="1"/>
  <c r="G51" i="3"/>
  <c r="I51" i="3" s="1"/>
  <c r="G42" i="3"/>
  <c r="I42" i="3" s="1"/>
  <c r="G34" i="3"/>
  <c r="I34" i="3" s="1"/>
  <c r="G15" i="3"/>
  <c r="I15" i="3" s="1"/>
  <c r="G6" i="3"/>
  <c r="I6" i="3" s="1"/>
  <c r="I9" i="3" s="1"/>
  <c r="G85" i="3"/>
  <c r="I85" i="3" s="1"/>
  <c r="I88" i="3" s="1"/>
  <c r="G29" i="3"/>
  <c r="I29" i="3" s="1"/>
  <c r="I32" i="3" s="1"/>
  <c r="G2" i="3"/>
  <c r="I2" i="3" s="1"/>
  <c r="G20" i="3"/>
  <c r="I20" i="3" s="1"/>
  <c r="G37" i="3" l="1"/>
  <c r="I54" i="3"/>
  <c r="G45" i="3"/>
  <c r="G27" i="3"/>
  <c r="I13" i="3"/>
  <c r="I4" i="3"/>
  <c r="I23" i="3"/>
  <c r="G78" i="3"/>
  <c r="G83" i="3"/>
  <c r="G54" i="3"/>
  <c r="G18" i="3"/>
  <c r="G13" i="3"/>
  <c r="G64" i="3"/>
  <c r="G32" i="3"/>
  <c r="G49" i="3"/>
  <c r="G74" i="3"/>
  <c r="G4" i="3"/>
  <c r="G9" i="3"/>
  <c r="G88" i="3"/>
  <c r="G59" i="3"/>
  <c r="G23" i="3"/>
  <c r="I45" i="3"/>
  <c r="I37" i="3"/>
  <c r="I48" i="3"/>
  <c r="I49" i="3" s="1"/>
  <c r="J54" i="1" l="1"/>
  <c r="I54" i="1"/>
  <c r="H54" i="1"/>
  <c r="F54" i="1"/>
  <c r="E54" i="1"/>
  <c r="D54" i="1"/>
  <c r="C54" i="1"/>
  <c r="G53" i="1"/>
  <c r="G52" i="1"/>
  <c r="G51" i="1"/>
  <c r="G50" i="1"/>
  <c r="G49" i="1"/>
  <c r="G48" i="1"/>
  <c r="G47" i="1"/>
  <c r="G46" i="1"/>
  <c r="G45" i="1"/>
  <c r="G44" i="1"/>
  <c r="G43" i="1"/>
  <c r="G42" i="1"/>
  <c r="G41" i="1"/>
  <c r="G40" i="1"/>
  <c r="G39" i="1"/>
  <c r="G38" i="1"/>
  <c r="G37" i="1"/>
  <c r="J36" i="1"/>
  <c r="I36" i="1"/>
  <c r="H36" i="1"/>
  <c r="F36" i="1"/>
  <c r="E36" i="1"/>
  <c r="D36" i="1"/>
  <c r="C36" i="1"/>
  <c r="G35" i="1"/>
  <c r="G34" i="1"/>
  <c r="G33" i="1"/>
  <c r="G32" i="1"/>
  <c r="G31" i="1"/>
  <c r="G30" i="1"/>
  <c r="G29" i="1"/>
  <c r="G28" i="1"/>
  <c r="G27" i="1"/>
  <c r="G26" i="1"/>
  <c r="G25" i="1"/>
  <c r="G24" i="1"/>
  <c r="G23" i="1"/>
  <c r="G22" i="1"/>
  <c r="G21" i="1"/>
  <c r="S20" i="1"/>
  <c r="G20" i="1"/>
  <c r="G19" i="1"/>
  <c r="Q18" i="1"/>
  <c r="G18" i="1"/>
  <c r="Q17" i="1"/>
  <c r="G17" i="1"/>
  <c r="J16" i="1"/>
  <c r="F16" i="1"/>
  <c r="E16" i="1"/>
  <c r="D16" i="1"/>
  <c r="G16" i="1" s="1"/>
  <c r="C16" i="1"/>
  <c r="G15" i="1"/>
  <c r="G14" i="1"/>
  <c r="G13" i="1"/>
  <c r="G12" i="1"/>
  <c r="G11" i="1"/>
  <c r="G10" i="1"/>
  <c r="G9" i="1"/>
  <c r="G8" i="1"/>
  <c r="G7" i="1"/>
  <c r="G6" i="1"/>
  <c r="G5" i="1"/>
  <c r="G4" i="1"/>
  <c r="G3" i="1"/>
  <c r="G2" i="1"/>
  <c r="K2" i="1" s="1"/>
  <c r="P32" i="1" l="1"/>
  <c r="N32" i="1"/>
  <c r="N50" i="1"/>
  <c r="P50" i="1"/>
  <c r="P31" i="1"/>
  <c r="N31" i="1"/>
  <c r="K4" i="1"/>
  <c r="O4" i="1" s="1"/>
  <c r="N4" i="1"/>
  <c r="P4" i="1"/>
  <c r="Q162" i="1" s="1"/>
  <c r="P52" i="1"/>
  <c r="N52" i="1"/>
  <c r="N21" i="1"/>
  <c r="P21" i="1"/>
  <c r="K5" i="1"/>
  <c r="O5" i="1" s="1"/>
  <c r="N5" i="1"/>
  <c r="P5" i="1"/>
  <c r="Q243" i="1" s="1"/>
  <c r="N35" i="1"/>
  <c r="P35" i="1"/>
  <c r="P24" i="1"/>
  <c r="N24" i="1"/>
  <c r="P42" i="1"/>
  <c r="N42" i="1"/>
  <c r="N38" i="1"/>
  <c r="P38" i="1"/>
  <c r="N34" i="1"/>
  <c r="P34" i="1"/>
  <c r="N20" i="1"/>
  <c r="P20" i="1"/>
  <c r="P15" i="1"/>
  <c r="N15" i="1"/>
  <c r="P33" i="1"/>
  <c r="N33" i="1"/>
  <c r="P40" i="1"/>
  <c r="N40" i="1"/>
  <c r="K17" i="1"/>
  <c r="O17" i="1" s="1"/>
  <c r="P17" i="1"/>
  <c r="Q156" i="1" s="1"/>
  <c r="N17" i="1"/>
  <c r="N44" i="1"/>
  <c r="P44" i="1"/>
  <c r="N45" i="1"/>
  <c r="P45" i="1"/>
  <c r="P49" i="1"/>
  <c r="N49" i="1"/>
  <c r="P16" i="1"/>
  <c r="N16" i="1"/>
  <c r="P53" i="1"/>
  <c r="N53" i="1"/>
  <c r="P25" i="1"/>
  <c r="N25" i="1"/>
  <c r="N10" i="1"/>
  <c r="P10" i="1"/>
  <c r="P27" i="1"/>
  <c r="N27" i="1"/>
  <c r="N11" i="1"/>
  <c r="P11" i="1"/>
  <c r="P18" i="1"/>
  <c r="Q216" i="1" s="1"/>
  <c r="N18" i="1"/>
  <c r="P28" i="1"/>
  <c r="N28" i="1"/>
  <c r="N46" i="1"/>
  <c r="P46" i="1"/>
  <c r="N14" i="1"/>
  <c r="P14" i="1"/>
  <c r="K3" i="1"/>
  <c r="O3" i="1" s="1"/>
  <c r="N3" i="1"/>
  <c r="P3" i="1"/>
  <c r="Q124" i="1" s="1"/>
  <c r="P39" i="1"/>
  <c r="N39" i="1"/>
  <c r="N22" i="1"/>
  <c r="P22" i="1"/>
  <c r="N23" i="1"/>
  <c r="P23" i="1"/>
  <c r="N7" i="1"/>
  <c r="P7" i="1"/>
  <c r="N26" i="1"/>
  <c r="P26" i="1"/>
  <c r="P12" i="1"/>
  <c r="N12" i="1"/>
  <c r="P29" i="1"/>
  <c r="N29" i="1"/>
  <c r="N47" i="1"/>
  <c r="P47" i="1"/>
  <c r="K37" i="1"/>
  <c r="O37" i="1" s="1"/>
  <c r="P37" i="1"/>
  <c r="Q188" i="1" s="1"/>
  <c r="N37" i="1"/>
  <c r="P51" i="1"/>
  <c r="N51" i="1"/>
  <c r="N6" i="1"/>
  <c r="P6" i="1"/>
  <c r="P41" i="1"/>
  <c r="N41" i="1"/>
  <c r="N8" i="1"/>
  <c r="P8" i="1"/>
  <c r="N43" i="1"/>
  <c r="P43" i="1"/>
  <c r="N9" i="1"/>
  <c r="P9" i="1"/>
  <c r="P13" i="1"/>
  <c r="N13" i="1"/>
  <c r="N19" i="1"/>
  <c r="P19" i="1"/>
  <c r="P30" i="1"/>
  <c r="N30" i="1"/>
  <c r="P48" i="1"/>
  <c r="N48" i="1"/>
  <c r="K40" i="1"/>
  <c r="K52" i="1"/>
  <c r="K43" i="1"/>
  <c r="K53" i="1"/>
  <c r="K45" i="1"/>
  <c r="K42" i="1"/>
  <c r="K38" i="1"/>
  <c r="K41" i="1"/>
  <c r="K34" i="1"/>
  <c r="K32" i="1"/>
  <c r="K31" i="1"/>
  <c r="K33" i="1"/>
  <c r="K35" i="1"/>
  <c r="K25" i="1"/>
  <c r="K26" i="1"/>
  <c r="K24" i="1"/>
  <c r="K27" i="1"/>
  <c r="K22" i="1"/>
  <c r="K28" i="1"/>
  <c r="K20" i="1"/>
  <c r="K21" i="1"/>
  <c r="K29" i="1"/>
  <c r="K23" i="1"/>
  <c r="K19" i="1"/>
  <c r="K30" i="1"/>
  <c r="K9" i="1"/>
  <c r="K8" i="1"/>
  <c r="K6" i="1"/>
  <c r="K7" i="1"/>
  <c r="K10" i="1"/>
  <c r="K11" i="1"/>
  <c r="K14" i="1"/>
  <c r="K12" i="1"/>
  <c r="K15" i="1"/>
  <c r="K13" i="1"/>
  <c r="C106" i="1"/>
  <c r="D106" i="1"/>
  <c r="D108" i="1" s="1"/>
  <c r="E106" i="1"/>
  <c r="E108" i="1" s="1"/>
  <c r="F106" i="1"/>
  <c r="F108" i="1" s="1"/>
  <c r="H106" i="1"/>
  <c r="H108" i="1" s="1"/>
  <c r="I106" i="1"/>
  <c r="I108" i="1" s="1"/>
  <c r="J106" i="1"/>
  <c r="J108" i="1" s="1"/>
  <c r="K47" i="1"/>
  <c r="K44" i="1"/>
  <c r="K51" i="1"/>
  <c r="K50" i="1"/>
  <c r="K46" i="1"/>
  <c r="K48" i="1"/>
  <c r="K49" i="1"/>
  <c r="G36" i="1"/>
  <c r="G54" i="1"/>
  <c r="O2" i="1"/>
  <c r="K39" i="1"/>
  <c r="K18" i="1"/>
  <c r="O18" i="1" s="1"/>
  <c r="P54" i="1" l="1"/>
  <c r="N54" i="1"/>
  <c r="P36" i="1"/>
  <c r="N36" i="1"/>
  <c r="G106" i="1"/>
  <c r="K36" i="1"/>
  <c r="K16" i="1"/>
  <c r="G108" i="1"/>
  <c r="G118" i="1"/>
  <c r="P118" i="1" s="1"/>
  <c r="C108" i="1"/>
  <c r="K246" i="1" s="1"/>
  <c r="K244" i="1"/>
  <c r="K54" i="1"/>
  <c r="K106" i="1" l="1"/>
  <c r="K108" i="1" s="1"/>
  <c r="P108" i="1"/>
  <c r="N108" i="1"/>
  <c r="N106" i="1"/>
  <c r="P1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tc={1C2A8044-13C2-4D99-9A89-9C8FC3A243A4}</author>
    <author>tc={D0AB6787-CA9C-4664-BDA5-B7719368FEBB}</author>
  </authors>
  <commentList>
    <comment ref="S2" authorId="0" shapeId="0" xr:uid="{1C2A8044-13C2-4D99-9A89-9C8FC3A243A4}">
      <text>
        <t>[Threaded comment]
Your version of Excel allows you to read this threaded comment; however, any edits to it will get removed if the file is opened in a newer version of Excel. Learn more: https://go.microsoft.com/fwlink/?linkid=870924
Comment:
    was ~5300 2019, not plausible</t>
      </text>
    </comment>
    <comment ref="Q3" authorId="1" shapeId="0" xr:uid="{D0AB6787-CA9C-4664-BDA5-B7719368FEBB}">
      <text>
        <t>[Threaded comment]
Your version of Excel allows you to read this threaded comment; however, any edits to it will get removed if the file is opened in a newer version of Excel. Learn more: https://go.microsoft.com/fwlink/?linkid=870924
Comment:
    was ~5300 2019, not plausible</t>
      </text>
    </comment>
  </commentList>
</comments>
</file>

<file path=xl/sharedStrings.xml><?xml version="1.0" encoding="utf-8"?>
<sst xmlns="http://schemas.openxmlformats.org/spreadsheetml/2006/main" count="1437" uniqueCount="184">
  <si>
    <t>Date</t>
  </si>
  <si>
    <t>Town</t>
  </si>
  <si>
    <t>total cars</t>
  </si>
  <si>
    <t>small loads (SL)</t>
  </si>
  <si>
    <t>half loads (HL)</t>
  </si>
  <si>
    <t>full load equivs (FLE)</t>
  </si>
  <si>
    <t xml:space="preserve">(SL*23) + (HL*$33)+(FLE* $56) </t>
  </si>
  <si>
    <t>Trash</t>
  </si>
  <si>
    <t>OCC</t>
  </si>
  <si>
    <t>Setup fee, flares, extras</t>
  </si>
  <si>
    <t xml:space="preserve">total cost      </t>
  </si>
  <si>
    <t>bill to</t>
  </si>
  <si>
    <t>comments</t>
  </si>
  <si>
    <t>$/HH</t>
  </si>
  <si>
    <t>house holds</t>
  </si>
  <si>
    <t>town</t>
  </si>
  <si>
    <t>HH</t>
  </si>
  <si>
    <t>CY25 cars</t>
  </si>
  <si>
    <t>CY25 cost</t>
  </si>
  <si>
    <t>% HH ppt</t>
  </si>
  <si>
    <t>CY24 $/HH</t>
  </si>
  <si>
    <t>E. Bridgewater</t>
  </si>
  <si>
    <t>E. Bridgewater DPW</t>
  </si>
  <si>
    <t>Our first HHW event with Clean Harbors went well.  I stopped by for the first hour.  SSRC Supervisor Sarah and Assistant Brooke MacFee were joined by Jay(?) form the E. Bridgewater DPW and Dan Kelly, Whitman's Health agent to check folks in and help with our special tire and propane tank/fire extinguisher collection. ​Sarah reported that "East Bridgwater was well staffed upon arrival. The day was humid and muggy." PCMC picked up 110 tires</t>
  </si>
  <si>
    <t>Abington</t>
  </si>
  <si>
    <t>Abington BOH</t>
  </si>
  <si>
    <t>Braintree</t>
  </si>
  <si>
    <t>Hanson</t>
  </si>
  <si>
    <t>Hanson BOH</t>
  </si>
  <si>
    <t>Cohasset</t>
  </si>
  <si>
    <t>Whitman</t>
  </si>
  <si>
    <t>Whitman BOH</t>
  </si>
  <si>
    <t>Duxbury</t>
  </si>
  <si>
    <t>Braintree Recycling</t>
  </si>
  <si>
    <t>Duxbury DPW</t>
  </si>
  <si>
    <t>Hanover</t>
  </si>
  <si>
    <t>Hingham</t>
  </si>
  <si>
    <t>Hingham DPW</t>
  </si>
  <si>
    <t>Kingston</t>
  </si>
  <si>
    <t>Kingston STP</t>
  </si>
  <si>
    <t>Norwell</t>
  </si>
  <si>
    <t>Norwell BOH</t>
  </si>
  <si>
    <t>Hull</t>
  </si>
  <si>
    <t>Pembroke</t>
  </si>
  <si>
    <t>Pembroke Selectmens Ofc</t>
  </si>
  <si>
    <t>Kington</t>
  </si>
  <si>
    <t>Plymouth</t>
  </si>
  <si>
    <t>Plymouth Energy &amp; Enviro</t>
  </si>
  <si>
    <t>Marshfield</t>
  </si>
  <si>
    <t>Rockland</t>
  </si>
  <si>
    <t>Rockland BOH</t>
  </si>
  <si>
    <t>Scituate</t>
  </si>
  <si>
    <t>Scituate DPW</t>
  </si>
  <si>
    <t>Weymouth</t>
  </si>
  <si>
    <t>Weymouth DPW</t>
  </si>
  <si>
    <t>TOTAL</t>
  </si>
  <si>
    <t>Hanover DPW</t>
  </si>
  <si>
    <t>Today was very sunny ! Clean Harbors was well staffed and ready to roll ahead of time. DPW had plenty of help for check in and directing people where to go as it is open during our collection. 
I would like to request that our area where the community it driving around be blown or swept prior to next collection as it was covered in glass and screws, nails, metal. 169 cars showed up today, 51 out of the 167 were no shows. 53 showed who were not registered and 116 registered.
Lots of Hanover residents showed up with latex paint as they were used to it being part of the collection. We only had to refuse about 5 cars with propane otherwise everyone followed directions well.</t>
  </si>
  <si>
    <t>Troupe</t>
  </si>
  <si>
    <t>Cohasset DPW</t>
  </si>
  <si>
    <t>Hull DPW</t>
  </si>
  <si>
    <t>Marshfield DPW</t>
  </si>
  <si>
    <t>VSQG</t>
  </si>
  <si>
    <t>SSRC</t>
  </si>
  <si>
    <t>Marshfield was sunny, clear and overall a beautiful day.  Clean Harbors had 15 people unloading and 1 with me counting. They need a second dumpster for cardboard we had to stop the line to pack it down at one point.  322 cars came through and my phone was ringing all day. Despite a huge flashing sign out front about registering, people still claimed that they did not know. A couple complained about load limits, saying they didn’t know.  A few people brought propane saying it was on the website that it was accepted.
221 of the registered showed up with 101 not registered.</t>
  </si>
  <si>
    <t>CH-HCA</t>
  </si>
  <si>
    <t>East Bridgewater</t>
  </si>
  <si>
    <t>Middleboro</t>
  </si>
  <si>
    <t>TOWN</t>
  </si>
  <si>
    <t>BILLING EMAIL</t>
  </si>
  <si>
    <t>MAIL TO</t>
  </si>
  <si>
    <t>ZIP</t>
  </si>
  <si>
    <t>ATTN</t>
  </si>
  <si>
    <t>500 Gliniewiz Way</t>
  </si>
  <si>
    <t>02351</t>
  </si>
  <si>
    <t>jkunz@braintreema.gov</t>
  </si>
  <si>
    <t>91 Cedar St.</t>
  </si>
  <si>
    <t>02025</t>
  </si>
  <si>
    <t>DPW</t>
  </si>
  <si>
    <t>878 Tremont St.</t>
  </si>
  <si>
    <t>02332</t>
  </si>
  <si>
    <t>llundberg@eastbridgewaterma.gov</t>
  </si>
  <si>
    <t>49 Dean Place</t>
  </si>
  <si>
    <t>02333</t>
  </si>
  <si>
    <t>payables@hanoverdpw.org</t>
  </si>
  <si>
    <t>495 Hanover St.</t>
  </si>
  <si>
    <t>tcocio@hanson-ma.gov</t>
  </si>
  <si>
    <t>542 Liberty St</t>
  </si>
  <si>
    <t>mahlstedt@town.hull.ma.us</t>
  </si>
  <si>
    <t>9 Nantasket Ave.</t>
  </si>
  <si>
    <t>LMenton@kingstonma.gov</t>
  </si>
  <si>
    <t>32 Evergreen St.</t>
  </si>
  <si>
    <t>DLoomis@townofmarshfield.org</t>
  </si>
  <si>
    <t>965 Plain St.</t>
  </si>
  <si>
    <t>93 Longwater Cir.</t>
  </si>
  <si>
    <t>asestito@townofpembrokemass.org</t>
  </si>
  <si>
    <t>100 Center St.</t>
  </si>
  <si>
    <t>Select Board Office</t>
  </si>
  <si>
    <t>kmccall@plymouth-ma.gov</t>
  </si>
  <si>
    <t>26 Court St.</t>
  </si>
  <si>
    <t>Energy and Environment</t>
  </si>
  <si>
    <t>healthagent@rockland-ma.gov</t>
  </si>
  <si>
    <t>242 Union St.</t>
  </si>
  <si>
    <t>tmurphy@scituatema.gov</t>
  </si>
  <si>
    <t>600 CJ Cushing Hwy.</t>
  </si>
  <si>
    <t>120 Winter st.</t>
  </si>
  <si>
    <t>DAmado@whitman-ma.gov</t>
  </si>
  <si>
    <t>PO Box 426</t>
  </si>
  <si>
    <t>Streets, Trees and Parks</t>
  </si>
  <si>
    <t>Recycling/Trash Office</t>
  </si>
  <si>
    <t xml:space="preserve">Health Dept. </t>
  </si>
  <si>
    <t>PHONE</t>
  </si>
  <si>
    <t>781-982-2119</t>
  </si>
  <si>
    <t>74 Pond St.</t>
  </si>
  <si>
    <t>781-794-8088</t>
  </si>
  <si>
    <t>781-383-0273</t>
  </si>
  <si>
    <t>781-826-3189</t>
  </si>
  <si>
    <t>781-741-1430 x0</t>
  </si>
  <si>
    <t>781-925-0900</t>
  </si>
  <si>
    <t>781-585-0513</t>
  </si>
  <si>
    <t>781-659-8016</t>
  </si>
  <si>
    <t>781-934-1100 x5500</t>
  </si>
  <si>
    <t>508-378-1619x1</t>
  </si>
  <si>
    <t>781-293-3138</t>
  </si>
  <si>
    <t>781-834-5575 x4</t>
  </si>
  <si>
    <t>781-293-3844</t>
  </si>
  <si>
    <t>508-747-1620 x2'</t>
  </si>
  <si>
    <t>781-696-5856</t>
  </si>
  <si>
    <t>781-545-8731</t>
  </si>
  <si>
    <t>781-682-3544</t>
  </si>
  <si>
    <t>781-618-9754</t>
  </si>
  <si>
    <t>Sunny pretty decent day. Plymouth had 2 checking in and two opening trunks and collecting flares until about 12 then it was just the girls doing check in. Clean Harbors was well staffed with about 20 people. They were able to unload three cars at a time. It wasn’t overly busy it seemed to go very smooth.</t>
  </si>
  <si>
    <t>E.Bridgewater</t>
  </si>
  <si>
    <t>copays to SSRC</t>
  </si>
  <si>
    <t>Bill to</t>
  </si>
  <si>
    <t>E. Brgwtr</t>
  </si>
  <si>
    <t>TOTAL Visitors</t>
  </si>
  <si>
    <t xml:space="preserve">Today was hot and chaotic.  Not having cars registered for certain times makes no sense, there was a point where we had to make 2 lines because there were people lined up to the gas station. The rest of the DPW staff were great. The location is small so the hazmat team should be at the end of the parking lot not in the middle. </t>
  </si>
  <si>
    <t>copy kmcdonald@weymouth.ma.us</t>
  </si>
  <si>
    <t>dorans@hingham-ma.gov</t>
  </si>
  <si>
    <t>kmorad@weymouth.ma.us</t>
  </si>
  <si>
    <t>TConnors@cohassetma.gov</t>
  </si>
  <si>
    <t>Elizabeth, Brooke and Gideon  the collection!  Was nonstop action and lots of last minute arrivals.  Claire got a number of positive comments from attendees.</t>
  </si>
  <si>
    <t>25 Bare Cove Park Dr.</t>
  </si>
  <si>
    <t>FALL 2025 TOTALS</t>
  </si>
  <si>
    <t>CH</t>
  </si>
  <si>
    <t>SPRING 2025 TOTALS</t>
  </si>
  <si>
    <t>Trident</t>
  </si>
  <si>
    <t>CY2025 TOTALS</t>
  </si>
  <si>
    <t>FALL 2024 TOTALS</t>
  </si>
  <si>
    <t>FY25 TOTALS</t>
  </si>
  <si>
    <t>SPRING 2024 TOTALS</t>
  </si>
  <si>
    <t>CY2024 TOTALS</t>
  </si>
  <si>
    <t>FALL 2023 TOTALS</t>
  </si>
  <si>
    <t>FY24 TOTALS</t>
  </si>
  <si>
    <t>FALL 2025 VISITORS</t>
  </si>
  <si>
    <t>SPRING 2025 VISITORS</t>
  </si>
  <si>
    <t>FALL 2024 VISITORS</t>
  </si>
  <si>
    <t>FALL 2023 VISITORS</t>
  </si>
  <si>
    <t>SPRING 2023 TOTALS</t>
  </si>
  <si>
    <t>CY2023 TOTALS</t>
  </si>
  <si>
    <t>rate - copay</t>
  </si>
  <si>
    <t>SL $23-5=$18</t>
  </si>
  <si>
    <t>HL $33-$10=$23</t>
  </si>
  <si>
    <t>FLE $56-$20=$36</t>
  </si>
  <si>
    <t xml:space="preserve">(SL*18) + (HL*$23)+(FLE* $36) </t>
  </si>
  <si>
    <t>Total cost</t>
  </si>
  <si>
    <t>FALL25 if at CH WMR001 rates</t>
  </si>
  <si>
    <t>WMR001 cost multiplier</t>
  </si>
  <si>
    <t>cost dif vs WMR001</t>
  </si>
  <si>
    <t>Host+vis cost dif</t>
  </si>
  <si>
    <t>$/car excl setup</t>
  </si>
  <si>
    <t>dteodorson@duxbury-ma.gov</t>
  </si>
  <si>
    <t>dpw@townofnorwell.net</t>
  </si>
  <si>
    <t>jhurst@abingtonma.gov</t>
  </si>
  <si>
    <t>Town Clerk (temporarily)</t>
  </si>
  <si>
    <t>&lt;2 FLE paid</t>
  </si>
  <si>
    <t>SPRING 2026 TOTALS</t>
  </si>
  <si>
    <t>FY26 TOTALS</t>
  </si>
  <si>
    <t xml:space="preserve">TOTAL </t>
  </si>
  <si>
    <t>SPRING 2026 VISITORS</t>
  </si>
  <si>
    <t>FY26 VISITORS</t>
  </si>
  <si>
    <t>FALL 2022 Visitors</t>
  </si>
  <si>
    <t>FY23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</si>
</sst>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409]d\-mmm;@"/>
    <numFmt numFmtId="165" formatCode="&quot;$&quot;#,##0"/>
    <numFmt numFmtId="166" formatCode="&quot;$&quot;#,##0.00"/>
    <numFmt numFmtId="167" formatCode="&quot;$&quot;#,##0.0000"/>
    <numFmt numFmtId="168" formatCode="_(* #,##0_);_(* \(#,##0\);_(* &quot;-&quot;??_);_(@_)"/>
    <numFmt numFmtId="169" formatCode="00000"/>
  </numFmts>
  <fonts count="28">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1"/>
      <color rgb="FF000000"/>
      <name val="Calibri"/>
      <family val="2"/>
      <scheme val="minor"/>
    </font>
    <font>
      <sz val="11"/>
      <name val="Calibri"/>
      <family val="2"/>
      <scheme val="minor"/>
    </font>
    <font>
      <b/>
      <sz val="11"/>
      <color rgb="FF000000"/>
      <name val="Calibri"/>
      <family val="2"/>
      <scheme val="minor"/>
    </font>
    <font>
      <u/>
      <sz val="10"/>
      <color theme="10"/>
      <name val="Arial"/>
      <family val="2"/>
    </font>
    <font>
      <sz val="12"/>
      <name val="Times New Roman"/>
      <family val="1"/>
    </font>
    <font>
      <sz val="10"/>
      <color theme="1"/>
      <name val="Arial"/>
      <family val="2"/>
    </font>
    <font>
      <b/>
      <sz val="10"/>
      <color theme="1"/>
      <name val="Arial"/>
      <family val="2"/>
    </font>
    <font>
      <sz val="12"/>
      <color theme="1"/>
      <name val="Calibri"/>
      <family val="2"/>
      <scheme val="minor"/>
    </font>
    <font>
      <sz val="11"/>
      <name val="Arial"/>
      <family val="2"/>
    </font>
    <font>
      <b/>
      <sz val="11"/>
      <name val="Arial"/>
      <family val="2"/>
    </font>
    <font>
      <sz val="10"/>
      <name val="Arial"/>
      <family val="2"/>
      <charset val="134"/>
    </font>
    <font>
      <sz val="11"/>
      <color rgb="FF000000"/>
      <name val="Calibri"/>
      <family val="2"/>
    </font>
    <font>
      <b/>
      <sz val="11"/>
      <color rgb="FF000000"/>
      <name val="Calibri"/>
      <family val="2"/>
    </font>
    <font>
      <b/>
      <sz val="12"/>
      <name val="Calibri"/>
      <family val="2"/>
      <scheme val="minor"/>
    </font>
    <font>
      <sz val="12"/>
      <name val="Calibri"/>
      <family val="2"/>
      <scheme val="minor"/>
    </font>
    <font>
      <b/>
      <sz val="11"/>
      <name val="Calibri"/>
      <family val="2"/>
    </font>
    <font>
      <b/>
      <sz val="12"/>
      <color theme="1"/>
      <name val="Calibri"/>
      <family val="2"/>
      <scheme val="minor"/>
    </font>
    <font>
      <sz val="10"/>
      <name val="Calibri"/>
      <family val="2"/>
      <scheme val="minor"/>
    </font>
    <font>
      <b/>
      <sz val="12"/>
      <color rgb="FF000000"/>
      <name val="Calibri"/>
      <family val="2"/>
      <scheme val="minor"/>
    </font>
    <font>
      <sz val="12"/>
      <color rgb="FF000000"/>
      <name val="Calibri"/>
      <family val="2"/>
      <scheme val="minor"/>
    </font>
    <font>
      <sz val="11"/>
      <name val="Calibri"/>
      <family val="2"/>
    </font>
  </fonts>
  <fills count="9">
    <fill>
      <patternFill patternType="none"/>
    </fill>
    <fill>
      <patternFill patternType="gray125"/>
    </fill>
    <fill>
      <patternFill patternType="solid">
        <fgColor theme="5"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5"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medium">
        <color rgb="FF000000"/>
      </left>
      <right style="medium">
        <color rgb="FF000000"/>
      </right>
      <top/>
      <bottom/>
      <diagonal/>
    </border>
    <border>
      <left style="medium">
        <color rgb="FFCCCCCC"/>
      </left>
      <right style="medium">
        <color rgb="FF000000"/>
      </right>
      <top/>
      <bottom/>
      <diagonal/>
    </border>
  </borders>
  <cellStyleXfs count="1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0" fontId="10" fillId="0" borderId="0" applyNumberFormat="0" applyFill="0" applyBorder="0" applyAlignment="0" applyProtection="0">
      <alignment vertical="center"/>
    </xf>
    <xf numFmtId="0" fontId="17" fillId="0" borderId="0">
      <alignment vertical="center"/>
    </xf>
    <xf numFmtId="0" fontId="1" fillId="0" borderId="0"/>
  </cellStyleXfs>
  <cellXfs count="287">
    <xf numFmtId="0" fontId="0" fillId="0" borderId="0" xfId="0">
      <alignment vertical="center"/>
    </xf>
    <xf numFmtId="164" fontId="5" fillId="0" borderId="1" xfId="0" applyNumberFormat="1" applyFont="1" applyBorder="1" applyAlignment="1"/>
    <xf numFmtId="0" fontId="5" fillId="0" borderId="1" xfId="0" applyFont="1" applyBorder="1" applyAlignment="1">
      <alignment wrapText="1"/>
    </xf>
    <xf numFmtId="165" fontId="5" fillId="0" borderId="1" xfId="0" applyNumberFormat="1" applyFont="1" applyBorder="1" applyAlignment="1">
      <alignment wrapText="1"/>
    </xf>
    <xf numFmtId="165" fontId="5" fillId="0" borderId="1" xfId="2" applyNumberFormat="1" applyFont="1" applyBorder="1" applyAlignment="1">
      <alignment wrapText="1"/>
    </xf>
    <xf numFmtId="165" fontId="6" fillId="2" borderId="2" xfId="0" applyNumberFormat="1" applyFont="1" applyFill="1" applyBorder="1" applyAlignment="1">
      <alignment wrapText="1"/>
    </xf>
    <xf numFmtId="9" fontId="5" fillId="0" borderId="1" xfId="3" applyFont="1" applyBorder="1" applyAlignment="1">
      <alignment wrapText="1"/>
    </xf>
    <xf numFmtId="0" fontId="5" fillId="0" borderId="1" xfId="0" applyFont="1" applyBorder="1" applyAlignment="1"/>
    <xf numFmtId="166" fontId="5" fillId="0" borderId="1" xfId="0" applyNumberFormat="1" applyFont="1" applyBorder="1" applyAlignment="1"/>
    <xf numFmtId="167" fontId="5" fillId="0" borderId="1" xfId="0" applyNumberFormat="1" applyFont="1" applyBorder="1" applyAlignment="1"/>
    <xf numFmtId="0" fontId="5" fillId="0" borderId="0" xfId="0" applyFont="1" applyAlignment="1"/>
    <xf numFmtId="0" fontId="5" fillId="0" borderId="0" xfId="0" applyFont="1" applyAlignment="1">
      <alignment wrapText="1"/>
    </xf>
    <xf numFmtId="165" fontId="5" fillId="0" borderId="0" xfId="0" applyNumberFormat="1" applyFont="1" applyAlignment="1">
      <alignment wrapText="1"/>
    </xf>
    <xf numFmtId="9" fontId="5" fillId="0" borderId="0" xfId="3" applyFont="1" applyAlignment="1">
      <alignment wrapText="1"/>
    </xf>
    <xf numFmtId="166" fontId="5" fillId="0" borderId="0" xfId="0" applyNumberFormat="1" applyFont="1" applyAlignment="1">
      <alignment wrapText="1"/>
    </xf>
    <xf numFmtId="0" fontId="0" fillId="0" borderId="0" xfId="0" applyAlignment="1"/>
    <xf numFmtId="0" fontId="6" fillId="0" borderId="2" xfId="0" applyFont="1" applyBorder="1" applyAlignment="1">
      <alignment wrapText="1"/>
    </xf>
    <xf numFmtId="0" fontId="7" fillId="0" borderId="1" xfId="0" applyFont="1" applyBorder="1" applyAlignment="1">
      <alignment horizontal="right" vertical="center"/>
    </xf>
    <xf numFmtId="165" fontId="5" fillId="0" borderId="3" xfId="0" applyNumberFormat="1" applyFont="1" applyBorder="1" applyAlignment="1"/>
    <xf numFmtId="165" fontId="6" fillId="2" borderId="1" xfId="0" applyNumberFormat="1" applyFont="1" applyFill="1" applyBorder="1" applyAlignment="1"/>
    <xf numFmtId="168" fontId="5" fillId="0" borderId="1" xfId="1" applyNumberFormat="1" applyFill="1" applyBorder="1" applyAlignment="1"/>
    <xf numFmtId="168" fontId="5" fillId="0" borderId="1" xfId="1" applyNumberFormat="1" applyFont="1" applyFill="1" applyBorder="1" applyAlignment="1">
      <alignment horizontal="center" wrapText="1"/>
    </xf>
    <xf numFmtId="168" fontId="5" fillId="0" borderId="1" xfId="1" applyNumberFormat="1" applyFont="1" applyFill="1" applyBorder="1" applyAlignment="1"/>
    <xf numFmtId="0" fontId="5" fillId="0" borderId="2" xfId="0" applyFont="1" applyBorder="1" applyAlignment="1">
      <alignment wrapText="1"/>
    </xf>
    <xf numFmtId="0" fontId="7" fillId="0" borderId="1" xfId="0" applyFont="1" applyBorder="1">
      <alignment vertical="center"/>
    </xf>
    <xf numFmtId="168" fontId="8" fillId="0" borderId="1" xfId="1" applyNumberFormat="1" applyFont="1" applyFill="1" applyBorder="1" applyAlignment="1"/>
    <xf numFmtId="168" fontId="5" fillId="0" borderId="1" xfId="1" applyNumberFormat="1" applyFill="1" applyBorder="1" applyAlignment="1">
      <alignment wrapText="1"/>
    </xf>
    <xf numFmtId="164" fontId="6" fillId="3" borderId="1" xfId="0" applyNumberFormat="1" applyFont="1" applyFill="1" applyBorder="1" applyAlignment="1"/>
    <xf numFmtId="0" fontId="6" fillId="3" borderId="2" xfId="0" applyFont="1" applyFill="1" applyBorder="1" applyAlignment="1">
      <alignment wrapText="1"/>
    </xf>
    <xf numFmtId="0" fontId="6" fillId="3" borderId="1" xfId="0" applyFont="1" applyFill="1" applyBorder="1" applyAlignment="1"/>
    <xf numFmtId="165" fontId="6" fillId="3" borderId="3" xfId="0" applyNumberFormat="1" applyFont="1" applyFill="1" applyBorder="1" applyAlignment="1"/>
    <xf numFmtId="165" fontId="6" fillId="3" borderId="1" xfId="0" applyNumberFormat="1" applyFont="1" applyFill="1" applyBorder="1" applyAlignment="1">
      <alignment wrapText="1"/>
    </xf>
    <xf numFmtId="165" fontId="6" fillId="3" borderId="1" xfId="2" applyNumberFormat="1" applyFont="1" applyFill="1" applyBorder="1" applyAlignment="1">
      <alignment wrapText="1"/>
    </xf>
    <xf numFmtId="9" fontId="6" fillId="3" borderId="1" xfId="3" applyFont="1" applyFill="1" applyBorder="1" applyAlignment="1">
      <alignment wrapText="1"/>
    </xf>
    <xf numFmtId="167" fontId="6" fillId="3" borderId="1" xfId="0" applyNumberFormat="1" applyFont="1" applyFill="1" applyBorder="1" applyAlignment="1"/>
    <xf numFmtId="16" fontId="0" fillId="0" borderId="1" xfId="0" applyNumberFormat="1" applyBorder="1" applyAlignment="1"/>
    <xf numFmtId="16" fontId="6" fillId="0" borderId="1" xfId="0" applyNumberFormat="1" applyFont="1" applyBorder="1" applyAlignment="1"/>
    <xf numFmtId="0" fontId="3" fillId="0" borderId="6" xfId="4" applyBorder="1"/>
    <xf numFmtId="0" fontId="3" fillId="2" borderId="6" xfId="4" applyFill="1" applyBorder="1"/>
    <xf numFmtId="165" fontId="5" fillId="0" borderId="1" xfId="0" applyNumberFormat="1" applyFont="1" applyBorder="1" applyAlignment="1"/>
    <xf numFmtId="165" fontId="0" fillId="0" borderId="1" xfId="0" applyNumberFormat="1" applyBorder="1" applyAlignment="1"/>
    <xf numFmtId="9" fontId="5" fillId="0" borderId="1" xfId="3" applyFont="1" applyBorder="1" applyAlignment="1"/>
    <xf numFmtId="167" fontId="0" fillId="0" borderId="1" xfId="0" applyNumberFormat="1" applyBorder="1" applyAlignment="1"/>
    <xf numFmtId="168" fontId="0" fillId="0" borderId="0" xfId="0" applyNumberFormat="1" applyAlignment="1"/>
    <xf numFmtId="165" fontId="0" fillId="0" borderId="0" xfId="0" applyNumberFormat="1" applyAlignment="1"/>
    <xf numFmtId="9" fontId="0" fillId="0" borderId="0" xfId="3" applyFont="1" applyAlignment="1"/>
    <xf numFmtId="166" fontId="0" fillId="0" borderId="0" xfId="0" applyNumberFormat="1" applyAlignment="1"/>
    <xf numFmtId="0" fontId="3" fillId="0" borderId="1" xfId="4" applyBorder="1"/>
    <xf numFmtId="16" fontId="6" fillId="3" borderId="4" xfId="0" applyNumberFormat="1" applyFont="1" applyFill="1" applyBorder="1" applyAlignment="1"/>
    <xf numFmtId="0" fontId="6" fillId="3" borderId="7" xfId="0" applyFont="1" applyFill="1" applyBorder="1" applyAlignment="1"/>
    <xf numFmtId="0" fontId="9" fillId="3" borderId="4" xfId="0" applyFont="1" applyFill="1" applyBorder="1" applyAlignment="1">
      <alignment horizontal="right" vertical="center"/>
    </xf>
    <xf numFmtId="165" fontId="9" fillId="3" borderId="4" xfId="0" applyNumberFormat="1" applyFont="1" applyFill="1" applyBorder="1" applyAlignment="1">
      <alignment horizontal="right" vertical="center"/>
    </xf>
    <xf numFmtId="0" fontId="6" fillId="3" borderId="0" xfId="0" applyFont="1" applyFill="1" applyAlignment="1"/>
    <xf numFmtId="0" fontId="0" fillId="0" borderId="1" xfId="0" applyBorder="1" applyAlignment="1"/>
    <xf numFmtId="16" fontId="5" fillId="0" borderId="1" xfId="0" applyNumberFormat="1" applyFont="1" applyBorder="1" applyAlignment="1"/>
    <xf numFmtId="0" fontId="6" fillId="0" borderId="1" xfId="0" applyFont="1" applyBorder="1" applyAlignment="1"/>
    <xf numFmtId="0" fontId="0" fillId="0" borderId="1" xfId="0" applyBorder="1" applyAlignment="1">
      <alignment horizontal="right" wrapText="1"/>
    </xf>
    <xf numFmtId="165" fontId="7" fillId="0" borderId="1" xfId="0" applyNumberFormat="1" applyFont="1" applyBorder="1" applyAlignment="1">
      <alignment horizontal="right" vertical="center"/>
    </xf>
    <xf numFmtId="0" fontId="5" fillId="0" borderId="4" xfId="0" applyFont="1" applyBorder="1" applyAlignment="1"/>
    <xf numFmtId="9" fontId="0" fillId="0" borderId="0" xfId="3" applyFont="1" applyFill="1" applyAlignment="1"/>
    <xf numFmtId="165" fontId="9" fillId="0" borderId="1" xfId="0" applyNumberFormat="1" applyFont="1" applyBorder="1" applyAlignment="1">
      <alignment horizontal="right" vertical="center"/>
    </xf>
    <xf numFmtId="0" fontId="0" fillId="0" borderId="1" xfId="0" applyBorder="1" applyAlignment="1">
      <alignment wrapText="1"/>
    </xf>
    <xf numFmtId="16" fontId="6" fillId="3" borderId="1" xfId="0" applyNumberFormat="1" applyFont="1" applyFill="1" applyBorder="1" applyAlignment="1"/>
    <xf numFmtId="0" fontId="6" fillId="3" borderId="1" xfId="0" applyFont="1" applyFill="1" applyBorder="1" applyAlignment="1">
      <alignment horizontal="right" wrapText="1"/>
    </xf>
    <xf numFmtId="165" fontId="6" fillId="3" borderId="1" xfId="0" applyNumberFormat="1" applyFont="1" applyFill="1" applyBorder="1" applyAlignment="1">
      <alignment horizontal="right" wrapText="1"/>
    </xf>
    <xf numFmtId="165" fontId="6" fillId="3" borderId="1" xfId="0" applyNumberFormat="1" applyFont="1" applyFill="1" applyBorder="1" applyAlignment="1"/>
    <xf numFmtId="0" fontId="6" fillId="0" borderId="2" xfId="0" applyFont="1" applyBorder="1" applyAlignment="1"/>
    <xf numFmtId="0" fontId="5" fillId="0" borderId="2" xfId="0" applyFont="1" applyBorder="1" applyAlignment="1"/>
    <xf numFmtId="0" fontId="3" fillId="0" borderId="0" xfId="4"/>
    <xf numFmtId="9" fontId="5" fillId="0" borderId="1" xfId="5" applyFont="1" applyBorder="1" applyAlignment="1">
      <alignment wrapText="1"/>
    </xf>
    <xf numFmtId="165" fontId="6" fillId="2" borderId="2" xfId="4" applyNumberFormat="1" applyFont="1" applyFill="1" applyBorder="1" applyAlignment="1">
      <alignment wrapText="1"/>
    </xf>
    <xf numFmtId="165" fontId="5" fillId="0" borderId="1" xfId="6" applyNumberFormat="1" applyFont="1" applyBorder="1" applyAlignment="1">
      <alignment wrapText="1"/>
    </xf>
    <xf numFmtId="165" fontId="5" fillId="0" borderId="1" xfId="4" applyNumberFormat="1" applyFont="1" applyBorder="1" applyAlignment="1">
      <alignment wrapText="1"/>
    </xf>
    <xf numFmtId="0" fontId="5" fillId="0" borderId="1" xfId="4" applyFont="1" applyBorder="1" applyAlignment="1">
      <alignment wrapText="1"/>
    </xf>
    <xf numFmtId="164" fontId="5" fillId="0" borderId="1" xfId="4" applyNumberFormat="1" applyFont="1" applyBorder="1"/>
    <xf numFmtId="16" fontId="0" fillId="0" borderId="4" xfId="0" applyNumberFormat="1" applyBorder="1" applyAlignment="1"/>
    <xf numFmtId="16" fontId="6" fillId="0" borderId="2" xfId="0" applyNumberFormat="1" applyFont="1" applyBorder="1" applyAlignment="1"/>
    <xf numFmtId="0" fontId="6" fillId="0" borderId="1" xfId="0" applyFont="1" applyBorder="1" applyAlignment="1">
      <alignment wrapText="1"/>
    </xf>
    <xf numFmtId="0" fontId="5" fillId="0" borderId="7" xfId="0" applyFont="1" applyBorder="1" applyAlignment="1"/>
    <xf numFmtId="0" fontId="6" fillId="0" borderId="0" xfId="0" applyFont="1" applyAlignment="1"/>
    <xf numFmtId="0" fontId="7" fillId="0" borderId="6" xfId="0" applyFont="1" applyBorder="1" applyAlignment="1">
      <alignment horizontal="right" vertical="center"/>
    </xf>
    <xf numFmtId="0" fontId="3" fillId="0" borderId="4" xfId="4" applyBorder="1"/>
    <xf numFmtId="0" fontId="3" fillId="2" borderId="1" xfId="4" applyFill="1" applyBorder="1"/>
    <xf numFmtId="165" fontId="5" fillId="0" borderId="4" xfId="0" applyNumberFormat="1" applyFont="1" applyBorder="1" applyAlignment="1"/>
    <xf numFmtId="165" fontId="0" fillId="0" borderId="4" xfId="0" applyNumberFormat="1" applyBorder="1" applyAlignment="1"/>
    <xf numFmtId="165" fontId="6" fillId="2" borderId="4" xfId="0" applyNumberFormat="1" applyFont="1" applyFill="1" applyBorder="1" applyAlignment="1"/>
    <xf numFmtId="9" fontId="5" fillId="0" borderId="0" xfId="3" applyFont="1" applyBorder="1" applyAlignment="1"/>
    <xf numFmtId="0" fontId="0" fillId="0" borderId="6" xfId="0" applyBorder="1" applyAlignment="1">
      <alignment horizontal="right" wrapText="1"/>
    </xf>
    <xf numFmtId="165" fontId="3" fillId="0" borderId="0" xfId="4" applyNumberFormat="1"/>
    <xf numFmtId="0" fontId="0" fillId="0" borderId="4" xfId="0" applyBorder="1" applyAlignment="1"/>
    <xf numFmtId="16" fontId="6" fillId="4" borderId="1" xfId="0" applyNumberFormat="1" applyFont="1" applyFill="1" applyBorder="1" applyAlignment="1"/>
    <xf numFmtId="0" fontId="4" fillId="4" borderId="1" xfId="4" applyFont="1" applyFill="1" applyBorder="1"/>
    <xf numFmtId="165" fontId="4" fillId="4" borderId="1" xfId="4" applyNumberFormat="1" applyFont="1" applyFill="1" applyBorder="1"/>
    <xf numFmtId="9" fontId="6" fillId="4" borderId="1" xfId="3" applyFont="1" applyFill="1" applyBorder="1" applyAlignment="1"/>
    <xf numFmtId="0" fontId="3" fillId="4" borderId="0" xfId="4" applyFill="1"/>
    <xf numFmtId="0" fontId="6" fillId="4" borderId="2" xfId="0" applyFont="1" applyFill="1" applyBorder="1" applyAlignment="1"/>
    <xf numFmtId="0" fontId="6" fillId="4" borderId="1" xfId="0" applyFont="1" applyFill="1" applyBorder="1" applyAlignment="1">
      <alignment horizontal="right" wrapText="1"/>
    </xf>
    <xf numFmtId="165" fontId="6" fillId="4" borderId="3" xfId="0" applyNumberFormat="1" applyFont="1" applyFill="1" applyBorder="1" applyAlignment="1"/>
    <xf numFmtId="0" fontId="6" fillId="4" borderId="1" xfId="0" applyFont="1" applyFill="1" applyBorder="1" applyAlignment="1"/>
    <xf numFmtId="0" fontId="4" fillId="4" borderId="0" xfId="4" applyFont="1" applyFill="1"/>
    <xf numFmtId="165" fontId="6" fillId="4" borderId="1" xfId="0" applyNumberFormat="1" applyFont="1" applyFill="1" applyBorder="1" applyAlignment="1"/>
    <xf numFmtId="0" fontId="4" fillId="0" borderId="1" xfId="4" applyFont="1" applyBorder="1"/>
    <xf numFmtId="165" fontId="6" fillId="0" borderId="1" xfId="0" applyNumberFormat="1" applyFont="1" applyBorder="1" applyAlignment="1"/>
    <xf numFmtId="9" fontId="6" fillId="0" borderId="1" xfId="3" applyFont="1" applyFill="1" applyBorder="1" applyAlignment="1"/>
    <xf numFmtId="0" fontId="4" fillId="0" borderId="0" xfId="4" applyFont="1"/>
    <xf numFmtId="169" fontId="0" fillId="0" borderId="0" xfId="0" applyNumberFormat="1" applyAlignment="1"/>
    <xf numFmtId="0" fontId="11" fillId="0" borderId="0" xfId="0" applyFont="1" applyAlignment="1">
      <alignment wrapText="1"/>
    </xf>
    <xf numFmtId="169" fontId="11" fillId="0" borderId="0" xfId="0" applyNumberFormat="1" applyFont="1" applyAlignment="1">
      <alignment wrapText="1"/>
    </xf>
    <xf numFmtId="0" fontId="0" fillId="0" borderId="0" xfId="0" applyAlignment="1">
      <alignment wrapText="1"/>
    </xf>
    <xf numFmtId="0" fontId="11" fillId="0" borderId="0" xfId="0" applyFont="1" applyAlignment="1"/>
    <xf numFmtId="169" fontId="11" fillId="0" borderId="0" xfId="0" applyNumberFormat="1" applyFont="1" applyAlignment="1"/>
    <xf numFmtId="0" fontId="10" fillId="0" borderId="0" xfId="7" applyAlignment="1"/>
    <xf numFmtId="16" fontId="8" fillId="0" borderId="0" xfId="0" applyNumberFormat="1" applyFont="1" applyAlignment="1"/>
    <xf numFmtId="0" fontId="13" fillId="0" borderId="6" xfId="0" applyFont="1" applyBorder="1" applyAlignment="1"/>
    <xf numFmtId="0" fontId="0" fillId="0" borderId="6" xfId="0" applyBorder="1" applyAlignment="1"/>
    <xf numFmtId="0" fontId="12" fillId="0" borderId="1" xfId="0" applyFont="1" applyBorder="1" applyAlignment="1"/>
    <xf numFmtId="0" fontId="0" fillId="3" borderId="1" xfId="0" applyFill="1" applyBorder="1" applyAlignment="1"/>
    <xf numFmtId="165" fontId="5" fillId="2" borderId="2" xfId="0" applyNumberFormat="1" applyFont="1" applyFill="1" applyBorder="1" applyAlignment="1">
      <alignment wrapText="1"/>
    </xf>
    <xf numFmtId="0" fontId="14" fillId="0" borderId="1" xfId="0" applyFont="1" applyBorder="1" applyAlignment="1"/>
    <xf numFmtId="9" fontId="5" fillId="0" borderId="4" xfId="3" applyFont="1" applyBorder="1" applyAlignment="1"/>
    <xf numFmtId="167" fontId="5" fillId="0" borderId="4" xfId="0" applyNumberFormat="1" applyFont="1" applyBorder="1" applyAlignment="1"/>
    <xf numFmtId="0" fontId="10" fillId="0" borderId="0" xfId="7" applyFill="1" applyAlignment="1"/>
    <xf numFmtId="0" fontId="6" fillId="0" borderId="4" xfId="0" applyFont="1" applyBorder="1" applyAlignment="1"/>
    <xf numFmtId="16" fontId="0" fillId="0" borderId="2" xfId="0" applyNumberFormat="1" applyBorder="1" applyAlignment="1"/>
    <xf numFmtId="0" fontId="15" fillId="0" borderId="1" xfId="0" applyFont="1" applyBorder="1" applyAlignment="1">
      <alignment wrapText="1"/>
    </xf>
    <xf numFmtId="0" fontId="15" fillId="0" borderId="1" xfId="0" applyFont="1" applyBorder="1" applyAlignment="1">
      <alignment horizontal="right" wrapText="1"/>
    </xf>
    <xf numFmtId="0" fontId="6" fillId="3" borderId="6" xfId="0" applyFont="1" applyFill="1" applyBorder="1" applyAlignment="1"/>
    <xf numFmtId="165" fontId="6" fillId="3" borderId="6" xfId="0" applyNumberFormat="1" applyFont="1" applyFill="1" applyBorder="1" applyAlignment="1"/>
    <xf numFmtId="0" fontId="15" fillId="0" borderId="6" xfId="0" applyFont="1" applyBorder="1" applyAlignment="1">
      <alignment wrapText="1"/>
    </xf>
    <xf numFmtId="0" fontId="15" fillId="0" borderId="6" xfId="0" applyFont="1" applyBorder="1" applyAlignment="1">
      <alignment horizontal="right" wrapText="1"/>
    </xf>
    <xf numFmtId="16" fontId="0" fillId="3" borderId="1" xfId="0" applyNumberFormat="1" applyFill="1" applyBorder="1" applyAlignment="1"/>
    <xf numFmtId="0" fontId="16" fillId="3" borderId="1" xfId="0" applyFont="1" applyFill="1" applyBorder="1" applyAlignment="1">
      <alignment wrapText="1"/>
    </xf>
    <xf numFmtId="0" fontId="16" fillId="3" borderId="1" xfId="0" applyFont="1" applyFill="1" applyBorder="1" applyAlignment="1">
      <alignment horizontal="right" wrapText="1"/>
    </xf>
    <xf numFmtId="165" fontId="16" fillId="3" borderId="1" xfId="0" applyNumberFormat="1" applyFont="1" applyFill="1" applyBorder="1" applyAlignment="1">
      <alignment horizontal="right" wrapText="1"/>
    </xf>
    <xf numFmtId="16" fontId="6" fillId="3" borderId="2" xfId="0" applyNumberFormat="1" applyFont="1" applyFill="1" applyBorder="1" applyAlignment="1"/>
    <xf numFmtId="165" fontId="5" fillId="2" borderId="1" xfId="0" applyNumberFormat="1" applyFont="1" applyFill="1" applyBorder="1" applyAlignment="1"/>
    <xf numFmtId="165" fontId="16" fillId="2" borderId="1" xfId="0" applyNumberFormat="1" applyFont="1" applyFill="1" applyBorder="1" applyAlignment="1">
      <alignment horizontal="right" wrapText="1"/>
    </xf>
    <xf numFmtId="0" fontId="12" fillId="0" borderId="2" xfId="0" applyFont="1" applyBorder="1" applyAlignment="1"/>
    <xf numFmtId="0" fontId="15" fillId="0" borderId="2" xfId="0" applyFont="1" applyBorder="1" applyAlignment="1">
      <alignment wrapText="1"/>
    </xf>
    <xf numFmtId="165" fontId="5" fillId="0" borderId="1" xfId="2" applyNumberFormat="1" applyFont="1" applyFill="1" applyBorder="1" applyAlignment="1">
      <alignment wrapText="1"/>
    </xf>
    <xf numFmtId="9" fontId="5" fillId="0" borderId="1" xfId="3" applyFont="1" applyFill="1" applyBorder="1" applyAlignment="1">
      <alignment wrapText="1"/>
    </xf>
    <xf numFmtId="0" fontId="2" fillId="0" borderId="1" xfId="4" applyFont="1" applyBorder="1"/>
    <xf numFmtId="0" fontId="5" fillId="0" borderId="1" xfId="0" applyFont="1" applyBorder="1" applyAlignment="1">
      <alignment horizontal="right" wrapText="1"/>
    </xf>
    <xf numFmtId="9" fontId="5" fillId="0" borderId="1" xfId="3" applyFont="1" applyFill="1" applyBorder="1" applyAlignment="1"/>
    <xf numFmtId="165" fontId="5" fillId="0" borderId="1" xfId="2" applyNumberFormat="1" applyFont="1" applyFill="1" applyBorder="1" applyAlignment="1"/>
    <xf numFmtId="165" fontId="5" fillId="0" borderId="4" xfId="2" applyNumberFormat="1" applyFont="1" applyFill="1" applyBorder="1" applyAlignment="1"/>
    <xf numFmtId="9" fontId="5" fillId="0" borderId="4" xfId="3" applyFont="1" applyFill="1" applyBorder="1" applyAlignment="1"/>
    <xf numFmtId="16" fontId="5" fillId="0" borderId="2" xfId="0" applyNumberFormat="1" applyFont="1" applyBorder="1" applyAlignment="1"/>
    <xf numFmtId="164" fontId="5" fillId="0" borderId="2" xfId="0" applyNumberFormat="1" applyFont="1" applyBorder="1" applyAlignment="1"/>
    <xf numFmtId="9" fontId="0" fillId="0" borderId="1" xfId="3" applyFont="1" applyBorder="1" applyAlignment="1"/>
    <xf numFmtId="0" fontId="6" fillId="5" borderId="1" xfId="0" applyFont="1" applyFill="1" applyBorder="1" applyAlignment="1"/>
    <xf numFmtId="165" fontId="6" fillId="5" borderId="1" xfId="0" applyNumberFormat="1" applyFont="1" applyFill="1" applyBorder="1" applyAlignment="1"/>
    <xf numFmtId="9" fontId="6" fillId="5" borderId="1" xfId="3" applyFont="1" applyFill="1" applyBorder="1" applyAlignment="1"/>
    <xf numFmtId="0" fontId="6" fillId="5" borderId="0" xfId="0" applyFont="1" applyFill="1" applyAlignment="1"/>
    <xf numFmtId="0" fontId="17" fillId="0" borderId="1" xfId="8" applyBorder="1" applyAlignment="1"/>
    <xf numFmtId="0" fontId="6" fillId="0" borderId="1" xfId="8" applyFont="1" applyBorder="1" applyAlignment="1"/>
    <xf numFmtId="165" fontId="5" fillId="0" borderId="1" xfId="8" applyNumberFormat="1" applyFont="1" applyBorder="1" applyAlignment="1"/>
    <xf numFmtId="9" fontId="17" fillId="0" borderId="1" xfId="3" applyFont="1" applyBorder="1" applyAlignment="1"/>
    <xf numFmtId="166" fontId="5" fillId="0" borderId="2" xfId="0" applyNumberFormat="1" applyFont="1" applyBorder="1" applyAlignment="1"/>
    <xf numFmtId="167" fontId="5" fillId="0" borderId="0" xfId="0" applyNumberFormat="1" applyFont="1" applyAlignment="1"/>
    <xf numFmtId="168" fontId="6" fillId="0" borderId="0" xfId="1" applyNumberFormat="1" applyFont="1" applyFill="1" applyAlignment="1"/>
    <xf numFmtId="0" fontId="6" fillId="6" borderId="1" xfId="8" applyFont="1" applyFill="1" applyBorder="1" applyAlignment="1"/>
    <xf numFmtId="165" fontId="6" fillId="6" borderId="1" xfId="8" applyNumberFormat="1" applyFont="1" applyFill="1" applyBorder="1" applyAlignment="1"/>
    <xf numFmtId="9" fontId="6" fillId="6" borderId="1" xfId="3" applyFont="1" applyFill="1" applyBorder="1" applyAlignment="1"/>
    <xf numFmtId="0" fontId="0" fillId="6" borderId="0" xfId="0" applyFill="1" applyAlignment="1"/>
    <xf numFmtId="167" fontId="5" fillId="0" borderId="1" xfId="0" applyNumberFormat="1" applyFont="1" applyBorder="1" applyAlignment="1">
      <alignment wrapText="1"/>
    </xf>
    <xf numFmtId="0" fontId="6" fillId="0" borderId="8" xfId="0" applyFont="1" applyBorder="1" applyAlignment="1"/>
    <xf numFmtId="0" fontId="18" fillId="0" borderId="1" xfId="0" applyFont="1" applyBorder="1" applyAlignment="1">
      <alignment horizontal="right" vertical="center"/>
    </xf>
    <xf numFmtId="0" fontId="5" fillId="0" borderId="8" xfId="0" applyFont="1" applyBorder="1" applyAlignment="1"/>
    <xf numFmtId="0" fontId="1" fillId="0" borderId="1" xfId="9" applyBorder="1"/>
    <xf numFmtId="0" fontId="6" fillId="3" borderId="9" xfId="0" applyFont="1" applyFill="1" applyBorder="1" applyAlignment="1"/>
    <xf numFmtId="0" fontId="19" fillId="3" borderId="4" xfId="0" applyFont="1" applyFill="1" applyBorder="1" applyAlignment="1">
      <alignment horizontal="right" vertical="center"/>
    </xf>
    <xf numFmtId="165" fontId="6" fillId="3" borderId="9" xfId="0" applyNumberFormat="1" applyFont="1" applyFill="1" applyBorder="1" applyAlignment="1"/>
    <xf numFmtId="165" fontId="6" fillId="3" borderId="4" xfId="0" applyNumberFormat="1" applyFont="1" applyFill="1" applyBorder="1" applyAlignment="1"/>
    <xf numFmtId="9" fontId="6" fillId="3" borderId="4" xfId="3" applyFont="1" applyFill="1" applyBorder="1" applyAlignment="1"/>
    <xf numFmtId="0" fontId="0" fillId="2" borderId="1" xfId="0" applyFill="1" applyBorder="1" applyAlignment="1"/>
    <xf numFmtId="0" fontId="6" fillId="3" borderId="4" xfId="0" applyFont="1" applyFill="1" applyBorder="1" applyAlignment="1"/>
    <xf numFmtId="165" fontId="5" fillId="0" borderId="9" xfId="0" applyNumberFormat="1" applyFont="1" applyBorder="1" applyAlignment="1"/>
    <xf numFmtId="16" fontId="0" fillId="0" borderId="6" xfId="0" applyNumberFormat="1" applyBorder="1" applyAlignment="1"/>
    <xf numFmtId="0" fontId="1" fillId="0" borderId="6" xfId="9" applyBorder="1"/>
    <xf numFmtId="165" fontId="0" fillId="0" borderId="6" xfId="0" applyNumberFormat="1" applyBorder="1" applyAlignment="1"/>
    <xf numFmtId="9" fontId="5" fillId="0" borderId="6" xfId="3" applyFont="1" applyBorder="1" applyAlignment="1"/>
    <xf numFmtId="165" fontId="0" fillId="0" borderId="0" xfId="0" applyNumberFormat="1">
      <alignment vertical="center"/>
    </xf>
    <xf numFmtId="0" fontId="11" fillId="7" borderId="0" xfId="0" applyFont="1" applyFill="1" applyAlignment="1"/>
    <xf numFmtId="169" fontId="11" fillId="7" borderId="0" xfId="0" applyNumberFormat="1" applyFont="1" applyFill="1" applyAlignment="1"/>
    <xf numFmtId="0" fontId="10" fillId="7" borderId="0" xfId="7" applyFill="1" applyAlignment="1"/>
    <xf numFmtId="0" fontId="20" fillId="0" borderId="1" xfId="0" applyFont="1" applyBorder="1" applyAlignment="1">
      <alignment wrapText="1"/>
    </xf>
    <xf numFmtId="0" fontId="21" fillId="0" borderId="1" xfId="0" applyFont="1" applyBorder="1" applyAlignment="1">
      <alignment wrapText="1"/>
    </xf>
    <xf numFmtId="0" fontId="22" fillId="3" borderId="11" xfId="0" applyFont="1" applyFill="1" applyBorder="1" applyAlignment="1">
      <alignment wrapText="1"/>
    </xf>
    <xf numFmtId="0" fontId="22" fillId="3" borderId="12" xfId="0" applyFont="1" applyFill="1" applyBorder="1" applyAlignment="1">
      <alignment horizontal="right" wrapText="1"/>
    </xf>
    <xf numFmtId="165" fontId="5" fillId="0" borderId="8" xfId="0" applyNumberFormat="1" applyFont="1" applyBorder="1" applyAlignment="1"/>
    <xf numFmtId="0" fontId="5" fillId="0" borderId="5" xfId="0" applyFont="1" applyBorder="1" applyAlignment="1"/>
    <xf numFmtId="0" fontId="8" fillId="0" borderId="1" xfId="0" applyFont="1" applyBorder="1" applyAlignment="1">
      <alignment wrapText="1"/>
    </xf>
    <xf numFmtId="0" fontId="0" fillId="0" borderId="4" xfId="0" applyBorder="1" applyAlignment="1">
      <alignment horizontal="center" wrapText="1"/>
    </xf>
    <xf numFmtId="0" fontId="0" fillId="0" borderId="5" xfId="0" applyBorder="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5" xfId="0" applyFont="1" applyBorder="1" applyAlignment="1">
      <alignment horizontal="center" wrapText="1"/>
    </xf>
    <xf numFmtId="0" fontId="5" fillId="0" borderId="6" xfId="0" applyFont="1" applyBorder="1" applyAlignment="1">
      <alignment horizontal="center" wrapText="1"/>
    </xf>
    <xf numFmtId="0" fontId="5" fillId="0" borderId="4" xfId="0" applyFont="1" applyBorder="1" applyAlignment="1">
      <alignment horizontal="left" wrapText="1"/>
    </xf>
    <xf numFmtId="0" fontId="5" fillId="0" borderId="5" xfId="0" applyFont="1" applyBorder="1" applyAlignment="1">
      <alignment horizontal="left"/>
    </xf>
    <xf numFmtId="0" fontId="5" fillId="0" borderId="6" xfId="0" applyFont="1" applyBorder="1" applyAlignment="1">
      <alignment horizontal="left"/>
    </xf>
    <xf numFmtId="0" fontId="0" fillId="0" borderId="6" xfId="0" applyBorder="1" applyAlignment="1">
      <alignment horizontal="center" wrapText="1"/>
    </xf>
    <xf numFmtId="0" fontId="23" fillId="0" borderId="6" xfId="0" applyFont="1" applyBorder="1" applyAlignment="1"/>
    <xf numFmtId="0" fontId="23" fillId="0" borderId="1" xfId="0" applyFont="1" applyBorder="1" applyAlignment="1"/>
    <xf numFmtId="0" fontId="24" fillId="0" borderId="1" xfId="0" applyFont="1" applyBorder="1" applyAlignment="1"/>
    <xf numFmtId="0" fontId="21" fillId="0" borderId="1" xfId="0" applyFont="1" applyBorder="1" applyAlignment="1"/>
    <xf numFmtId="0" fontId="0" fillId="0" borderId="5" xfId="0" applyBorder="1" applyAlignment="1"/>
    <xf numFmtId="165" fontId="5" fillId="3" borderId="1" xfId="0" applyNumberFormat="1" applyFont="1" applyFill="1" applyBorder="1" applyAlignment="1"/>
    <xf numFmtId="0" fontId="25" fillId="0" borderId="1" xfId="0" applyFont="1" applyBorder="1">
      <alignment vertical="center"/>
    </xf>
    <xf numFmtId="0" fontId="26" fillId="0" borderId="1" xfId="0" applyFont="1" applyBorder="1">
      <alignment vertical="center"/>
    </xf>
    <xf numFmtId="0" fontId="18" fillId="0" borderId="1" xfId="0" applyFont="1" applyBorder="1">
      <alignment vertical="center"/>
    </xf>
    <xf numFmtId="0" fontId="18" fillId="3" borderId="1" xfId="0" applyFont="1" applyFill="1" applyBorder="1" applyAlignment="1">
      <alignment horizontal="right" vertical="center"/>
    </xf>
    <xf numFmtId="16" fontId="6" fillId="6" borderId="1" xfId="0" applyNumberFormat="1" applyFont="1" applyFill="1" applyBorder="1" applyAlignment="1"/>
    <xf numFmtId="0" fontId="6" fillId="6" borderId="1" xfId="0" applyFont="1" applyFill="1" applyBorder="1" applyAlignment="1"/>
    <xf numFmtId="165" fontId="6" fillId="6" borderId="1" xfId="0" applyNumberFormat="1" applyFont="1" applyFill="1" applyBorder="1" applyAlignment="1"/>
    <xf numFmtId="16" fontId="6" fillId="5" borderId="1" xfId="0" applyNumberFormat="1" applyFont="1" applyFill="1" applyBorder="1" applyAlignment="1"/>
    <xf numFmtId="9" fontId="5" fillId="6" borderId="1" xfId="3" applyFont="1" applyFill="1" applyBorder="1" applyAlignment="1"/>
    <xf numFmtId="16" fontId="5" fillId="0" borderId="4" xfId="0" applyNumberFormat="1" applyFont="1" applyBorder="1" applyAlignment="1"/>
    <xf numFmtId="0" fontId="21" fillId="0" borderId="8" xfId="0" applyFont="1" applyBorder="1" applyAlignment="1"/>
    <xf numFmtId="0" fontId="14" fillId="0" borderId="8" xfId="0" applyFont="1" applyBorder="1" applyAlignment="1"/>
    <xf numFmtId="0" fontId="21" fillId="0" borderId="9" xfId="0" applyFont="1" applyBorder="1" applyAlignment="1">
      <alignment wrapText="1"/>
    </xf>
    <xf numFmtId="0" fontId="26" fillId="0" borderId="8" xfId="0" applyFont="1" applyBorder="1">
      <alignment vertical="center"/>
    </xf>
    <xf numFmtId="0" fontId="21" fillId="0" borderId="11" xfId="0" applyFont="1" applyBorder="1" applyAlignment="1">
      <alignment wrapText="1"/>
    </xf>
    <xf numFmtId="0" fontId="21" fillId="0" borderId="4" xfId="0" applyFont="1" applyBorder="1" applyAlignment="1">
      <alignment wrapText="1"/>
    </xf>
    <xf numFmtId="0" fontId="23" fillId="0" borderId="0" xfId="0" applyFont="1" applyBorder="1" applyAlignment="1"/>
    <xf numFmtId="0" fontId="21" fillId="0" borderId="8" xfId="0" applyFont="1" applyBorder="1" applyAlignment="1">
      <alignment wrapText="1"/>
    </xf>
    <xf numFmtId="0" fontId="26" fillId="0" borderId="6" xfId="0" applyFont="1" applyBorder="1">
      <alignment vertical="center"/>
    </xf>
    <xf numFmtId="0" fontId="20" fillId="0" borderId="8" xfId="0" applyFont="1" applyBorder="1" applyAlignment="1">
      <alignment wrapText="1"/>
    </xf>
    <xf numFmtId="0" fontId="0" fillId="0" borderId="12" xfId="0" applyBorder="1" applyAlignment="1"/>
    <xf numFmtId="0" fontId="18" fillId="0" borderId="6" xfId="0" applyFont="1" applyBorder="1" applyAlignment="1">
      <alignment horizontal="right" vertical="center"/>
    </xf>
    <xf numFmtId="9" fontId="5" fillId="0" borderId="5" xfId="3" applyFont="1" applyBorder="1" applyAlignment="1"/>
    <xf numFmtId="0" fontId="0" fillId="0" borderId="0" xfId="0" applyBorder="1" applyAlignment="1"/>
    <xf numFmtId="0" fontId="6" fillId="4" borderId="1" xfId="0" applyFont="1" applyFill="1" applyBorder="1">
      <alignment vertical="center"/>
    </xf>
    <xf numFmtId="0" fontId="5" fillId="4" borderId="1" xfId="0" applyFont="1" applyFill="1" applyBorder="1" applyAlignment="1"/>
    <xf numFmtId="0" fontId="18" fillId="4" borderId="1" xfId="0" applyFont="1" applyFill="1" applyBorder="1">
      <alignment vertical="center"/>
    </xf>
    <xf numFmtId="165" fontId="18" fillId="4" borderId="1" xfId="0" applyNumberFormat="1" applyFont="1" applyFill="1" applyBorder="1">
      <alignment vertical="center"/>
    </xf>
    <xf numFmtId="165" fontId="0" fillId="4" borderId="1" xfId="0" applyNumberFormat="1" applyFill="1" applyBorder="1" applyAlignment="1"/>
    <xf numFmtId="0" fontId="6" fillId="4" borderId="0" xfId="0" applyFont="1" applyFill="1">
      <alignment vertical="center"/>
    </xf>
    <xf numFmtId="0" fontId="26" fillId="4" borderId="8" xfId="0" applyFont="1" applyFill="1" applyBorder="1">
      <alignment vertical="center"/>
    </xf>
    <xf numFmtId="0" fontId="18" fillId="4" borderId="1" xfId="0" applyFont="1" applyFill="1" applyBorder="1" applyAlignment="1">
      <alignment horizontal="right" vertical="center"/>
    </xf>
    <xf numFmtId="165" fontId="18" fillId="4" borderId="1" xfId="0" applyNumberFormat="1" applyFont="1" applyFill="1" applyBorder="1" applyAlignment="1">
      <alignment horizontal="right" vertical="center"/>
    </xf>
    <xf numFmtId="0" fontId="5" fillId="4" borderId="8" xfId="0" applyFont="1" applyFill="1" applyBorder="1" applyAlignment="1"/>
    <xf numFmtId="0" fontId="0" fillId="4" borderId="1" xfId="0" applyFill="1" applyBorder="1" applyAlignment="1"/>
    <xf numFmtId="9" fontId="5" fillId="4" borderId="1" xfId="3" applyFont="1" applyFill="1" applyBorder="1" applyAlignment="1"/>
    <xf numFmtId="0" fontId="14" fillId="4" borderId="1" xfId="0" applyFont="1" applyFill="1" applyBorder="1" applyAlignment="1"/>
    <xf numFmtId="0" fontId="0" fillId="4" borderId="6" xfId="0" applyFill="1" applyBorder="1" applyAlignment="1"/>
    <xf numFmtId="165" fontId="0" fillId="4" borderId="6" xfId="0" applyNumberFormat="1" applyFill="1" applyBorder="1" applyAlignment="1"/>
    <xf numFmtId="0" fontId="26" fillId="4" borderId="1" xfId="0" applyFont="1" applyFill="1" applyBorder="1">
      <alignment vertical="center"/>
    </xf>
    <xf numFmtId="0" fontId="26" fillId="4" borderId="6" xfId="0" applyFont="1" applyFill="1" applyBorder="1">
      <alignment vertical="center"/>
    </xf>
    <xf numFmtId="0" fontId="18" fillId="4" borderId="6" xfId="0" applyFont="1" applyFill="1" applyBorder="1" applyAlignment="1">
      <alignment horizontal="right" vertical="center"/>
    </xf>
    <xf numFmtId="165" fontId="18" fillId="4" borderId="6" xfId="0" applyNumberFormat="1" applyFont="1" applyFill="1" applyBorder="1" applyAlignment="1">
      <alignment horizontal="right" vertical="center"/>
    </xf>
    <xf numFmtId="0" fontId="5" fillId="0" borderId="6" xfId="0" applyFont="1" applyBorder="1" applyAlignment="1"/>
    <xf numFmtId="165" fontId="5" fillId="0" borderId="10" xfId="0" applyNumberFormat="1" applyFont="1" applyBorder="1" applyAlignment="1"/>
    <xf numFmtId="0" fontId="0" fillId="4" borderId="1" xfId="0" applyFill="1" applyBorder="1">
      <alignment vertical="center"/>
    </xf>
    <xf numFmtId="165" fontId="0" fillId="4" borderId="1" xfId="0" applyNumberFormat="1" applyFill="1" applyBorder="1">
      <alignment vertical="center"/>
    </xf>
    <xf numFmtId="0" fontId="0" fillId="0" borderId="0" xfId="0" applyBorder="1">
      <alignment vertical="center"/>
    </xf>
    <xf numFmtId="165" fontId="0" fillId="8" borderId="2" xfId="0" applyNumberFormat="1" applyFont="1" applyFill="1" applyBorder="1" applyAlignment="1">
      <alignment wrapText="1"/>
    </xf>
    <xf numFmtId="165" fontId="0" fillId="8" borderId="1" xfId="0" applyNumberFormat="1" applyFont="1" applyFill="1" applyBorder="1" applyAlignment="1"/>
    <xf numFmtId="165" fontId="0" fillId="4" borderId="1" xfId="0" applyNumberFormat="1" applyFont="1" applyFill="1" applyBorder="1" applyAlignment="1"/>
    <xf numFmtId="165" fontId="0" fillId="8" borderId="4" xfId="0" applyNumberFormat="1" applyFont="1" applyFill="1" applyBorder="1" applyAlignment="1"/>
    <xf numFmtId="165" fontId="0" fillId="4" borderId="6" xfId="0" applyNumberFormat="1" applyFont="1" applyFill="1" applyBorder="1" applyAlignment="1"/>
    <xf numFmtId="165" fontId="0" fillId="8" borderId="6" xfId="0" applyNumberFormat="1" applyFont="1" applyFill="1" applyBorder="1" applyAlignment="1"/>
    <xf numFmtId="165" fontId="0" fillId="4" borderId="1" xfId="0" applyNumberFormat="1" applyFont="1" applyFill="1" applyBorder="1">
      <alignment vertical="center"/>
    </xf>
    <xf numFmtId="165" fontId="0" fillId="0" borderId="0" xfId="0" applyNumberFormat="1" applyFont="1">
      <alignment vertical="center"/>
    </xf>
    <xf numFmtId="16" fontId="6" fillId="0" borderId="1" xfId="0" applyNumberFormat="1" applyFont="1" applyFill="1" applyBorder="1" applyAlignment="1"/>
    <xf numFmtId="0" fontId="0" fillId="0" borderId="1" xfId="0" applyFill="1" applyBorder="1" applyAlignment="1"/>
    <xf numFmtId="1" fontId="0" fillId="0" borderId="0" xfId="0" applyNumberFormat="1" applyAlignment="1"/>
    <xf numFmtId="165" fontId="0" fillId="0" borderId="0" xfId="2" applyNumberFormat="1" applyFont="1" applyAlignment="1"/>
    <xf numFmtId="164" fontId="0" fillId="0" borderId="1" xfId="0" applyNumberFormat="1" applyBorder="1" applyAlignment="1"/>
    <xf numFmtId="1" fontId="0" fillId="0" borderId="1" xfId="0" applyNumberFormat="1" applyBorder="1" applyAlignment="1"/>
    <xf numFmtId="165" fontId="0" fillId="0" borderId="1" xfId="2" applyNumberFormat="1" applyFont="1" applyBorder="1" applyAlignment="1"/>
    <xf numFmtId="1" fontId="6" fillId="0" borderId="1" xfId="0" applyNumberFormat="1" applyFont="1" applyBorder="1" applyAlignment="1"/>
    <xf numFmtId="165" fontId="6" fillId="0" borderId="1" xfId="2" applyNumberFormat="1" applyFont="1" applyBorder="1" applyAlignment="1"/>
    <xf numFmtId="1" fontId="5" fillId="0" borderId="1" xfId="0" applyNumberFormat="1" applyFont="1" applyBorder="1" applyAlignment="1"/>
    <xf numFmtId="165" fontId="5" fillId="0" borderId="1" xfId="2" applyNumberFormat="1" applyFont="1" applyBorder="1" applyAlignment="1"/>
    <xf numFmtId="0" fontId="27" fillId="0" borderId="1" xfId="0" applyFont="1" applyBorder="1" applyAlignment="1">
      <alignment horizontal="right" vertical="center" wrapText="1"/>
    </xf>
    <xf numFmtId="1" fontId="27" fillId="0" borderId="1" xfId="0" applyNumberFormat="1" applyFont="1" applyBorder="1" applyAlignment="1">
      <alignment horizontal="right" vertical="center" wrapText="1"/>
    </xf>
    <xf numFmtId="165" fontId="27" fillId="0" borderId="1" xfId="2" applyNumberFormat="1" applyFont="1" applyBorder="1" applyAlignment="1">
      <alignment horizontal="right" vertical="center" wrapText="1"/>
    </xf>
    <xf numFmtId="0" fontId="22" fillId="5" borderId="1" xfId="0" applyFont="1" applyFill="1" applyBorder="1" applyAlignment="1">
      <alignment horizontal="right" vertical="center" wrapText="1"/>
    </xf>
    <xf numFmtId="165" fontId="22" fillId="5" borderId="1" xfId="0" applyNumberFormat="1" applyFont="1" applyFill="1" applyBorder="1" applyAlignment="1">
      <alignment horizontal="right" vertical="center" wrapText="1"/>
    </xf>
    <xf numFmtId="1" fontId="6" fillId="6" borderId="1" xfId="0" applyNumberFormat="1" applyFont="1" applyFill="1" applyBorder="1" applyAlignment="1"/>
    <xf numFmtId="165" fontId="6" fillId="6" borderId="1" xfId="2" applyNumberFormat="1" applyFont="1" applyFill="1" applyBorder="1" applyAlignment="1"/>
    <xf numFmtId="1" fontId="6" fillId="6" borderId="1" xfId="8" applyNumberFormat="1" applyFont="1" applyFill="1" applyBorder="1" applyAlignment="1"/>
    <xf numFmtId="1" fontId="6" fillId="5" borderId="1" xfId="0" applyNumberFormat="1" applyFont="1" applyFill="1" applyBorder="1" applyAlignment="1"/>
    <xf numFmtId="165" fontId="6" fillId="5" borderId="1" xfId="2" applyNumberFormat="1" applyFont="1" applyFill="1" applyBorder="1" applyAlignment="1"/>
  </cellXfs>
  <cellStyles count="10">
    <cellStyle name="Comma" xfId="1" builtinId="3"/>
    <cellStyle name="Currency" xfId="2" builtinId="4"/>
    <cellStyle name="Currency 2" xfId="6" xr:uid="{85497EF7-2D20-470C-9ADB-8FDE1467C8E0}"/>
    <cellStyle name="Hyperlink" xfId="7" builtinId="8"/>
    <cellStyle name="Normal" xfId="0" builtinId="0"/>
    <cellStyle name="Normal 2" xfId="8" xr:uid="{F04BD65C-BE44-4175-B857-2054B33F326D}"/>
    <cellStyle name="Normal 4" xfId="4" xr:uid="{EA683148-A674-4409-A99C-6BC3813E2DB3}"/>
    <cellStyle name="Normal 6" xfId="9" xr:uid="{E32F5173-0065-4B2F-B11C-CB2EA5477CBA}"/>
    <cellStyle name="Percent" xfId="3" builtinId="5"/>
    <cellStyle name="Percent 2" xfId="5" xr:uid="{BBB59C98-F2CE-4BE1-812A-4DE9D051CE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Claire Galkowski" id="{81CC0E5B-9EF6-4020-A5E1-D34D459A1BB8}" userId="f378e6d2a2fdbf2e" providerId="Windows Live"/>
</personList>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2" dT="2021-02-09T23:50:10.83" personId="{81CC0E5B-9EF6-4020-A5E1-D34D459A1BB8}" id="{1C2A8044-13C2-4D99-9A89-9C8FC3A243A4}">
    <text>was ~5300 2019, not plausible</text>
  </threadedComment>
  <threadedComment ref="Q3" dT="2021-02-09T23:50:10.83" personId="{81CC0E5B-9EF6-4020-A5E1-D34D459A1BB8}" id="{D0AB6787-CA9C-4664-BDA5-B7719368FEBB}">
    <text>was ~5300 2019, not plausible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hyperlink" Target="mailto:dteodorson@duxbury-ma.gov" TargetMode="External"/><Relationship Id="rId2" Type="http://schemas.openxmlformats.org/officeDocument/2006/relationships/hyperlink" Target="mailto:TConnors@cohassetma.gov" TargetMode="External"/><Relationship Id="rId1" Type="http://schemas.openxmlformats.org/officeDocument/2006/relationships/hyperlink" Target="mailto:kmorad@weymouth.ma.us" TargetMode="External"/><Relationship Id="rId5" Type="http://schemas.openxmlformats.org/officeDocument/2006/relationships/hyperlink" Target="mailto:jhurst@abingtonma.gov" TargetMode="External"/><Relationship Id="rId4" Type="http://schemas.openxmlformats.org/officeDocument/2006/relationships/hyperlink" Target="mailto:dpw@townofnorwell.ne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900BC-9113-4A77-932D-19B951D5E097}">
  <sheetPr>
    <pageSetUpPr fitToPage="1"/>
  </sheetPr>
  <dimension ref="A1:W254"/>
  <sheetViews>
    <sheetView tabSelected="1" topLeftCell="A78" zoomScale="110" zoomScaleNormal="110" workbookViewId="0">
      <selection activeCell="I88" sqref="I88"/>
    </sheetView>
  </sheetViews>
  <sheetFormatPr defaultRowHeight="12.75"/>
  <cols>
    <col min="1" max="1" width="9.140625" style="15"/>
    <col min="2" max="2" width="17" style="15" customWidth="1"/>
    <col min="3" max="3" width="5.5703125" style="15" customWidth="1"/>
    <col min="4" max="6" width="6.28515625" style="15" customWidth="1"/>
    <col min="7" max="7" width="10.28515625" style="15" customWidth="1"/>
    <col min="8" max="8" width="7.28515625" style="15" customWidth="1"/>
    <col min="9" max="9" width="7" style="15" customWidth="1"/>
    <col min="10" max="10" width="8.140625" style="15" customWidth="1"/>
    <col min="11" max="11" width="9.28515625" style="15" customWidth="1"/>
    <col min="12" max="12" width="25.85546875" style="15" customWidth="1"/>
    <col min="13" max="13" width="27.7109375" style="15" customWidth="1"/>
    <col min="14" max="15" width="10.28515625" style="15" customWidth="1"/>
    <col min="16" max="16" width="13" style="15" customWidth="1"/>
    <col min="17" max="16384" width="9.140625" style="15"/>
  </cols>
  <sheetData>
    <row r="1" spans="1:23" ht="39.75" customHeight="1">
      <c r="A1" s="1" t="s">
        <v>0</v>
      </c>
      <c r="B1" s="2" t="s">
        <v>1</v>
      </c>
      <c r="C1" s="2" t="s">
        <v>2</v>
      </c>
      <c r="D1" s="2" t="s">
        <v>3</v>
      </c>
      <c r="E1" s="2" t="s">
        <v>4</v>
      </c>
      <c r="F1" s="2" t="s">
        <v>5</v>
      </c>
      <c r="G1" s="3" t="s">
        <v>6</v>
      </c>
      <c r="H1" s="3" t="s">
        <v>7</v>
      </c>
      <c r="I1" s="3" t="s">
        <v>8</v>
      </c>
      <c r="J1" s="4" t="s">
        <v>9</v>
      </c>
      <c r="K1" s="5" t="s">
        <v>10</v>
      </c>
      <c r="L1" s="6" t="s">
        <v>11</v>
      </c>
      <c r="M1" s="7" t="s">
        <v>12</v>
      </c>
      <c r="N1" s="8" t="s">
        <v>171</v>
      </c>
      <c r="O1" s="9" t="s">
        <v>13</v>
      </c>
      <c r="P1" s="165" t="s">
        <v>169</v>
      </c>
      <c r="Q1" s="2" t="s">
        <v>14</v>
      </c>
      <c r="R1" s="10" t="s">
        <v>15</v>
      </c>
      <c r="S1" s="10" t="s">
        <v>16</v>
      </c>
      <c r="T1" s="11" t="s">
        <v>17</v>
      </c>
      <c r="U1" s="12" t="s">
        <v>18</v>
      </c>
      <c r="V1" s="13" t="s">
        <v>19</v>
      </c>
      <c r="W1" s="14" t="s">
        <v>20</v>
      </c>
    </row>
    <row r="2" spans="1:23" ht="14.25" customHeight="1">
      <c r="A2" s="1">
        <v>45906</v>
      </c>
      <c r="B2" s="16" t="s">
        <v>21</v>
      </c>
      <c r="C2" s="17">
        <v>51</v>
      </c>
      <c r="D2" s="17">
        <v>17</v>
      </c>
      <c r="E2" s="17">
        <v>13</v>
      </c>
      <c r="F2" s="17">
        <v>28</v>
      </c>
      <c r="G2" s="18">
        <f>(23*D2)+(33*E2)+(56*F2)</f>
        <v>2388</v>
      </c>
      <c r="H2" s="3"/>
      <c r="I2" s="3"/>
      <c r="J2" s="4">
        <v>450</v>
      </c>
      <c r="K2" s="19">
        <f t="shared" ref="K2:K15" si="0">G2+J2</f>
        <v>2838</v>
      </c>
      <c r="L2" s="6" t="s">
        <v>22</v>
      </c>
      <c r="M2" s="195" t="s">
        <v>23</v>
      </c>
      <c r="N2" s="8">
        <f>G2/C2</f>
        <v>46.823529411764703</v>
      </c>
      <c r="O2" s="9">
        <f>K2/S6</f>
        <v>0.51968503937007871</v>
      </c>
      <c r="P2" s="39">
        <f>G2*0.67</f>
        <v>1599.96</v>
      </c>
      <c r="Q2" s="20">
        <v>5461</v>
      </c>
      <c r="R2" s="7" t="s">
        <v>24</v>
      </c>
      <c r="S2" s="21">
        <v>6666</v>
      </c>
      <c r="T2" s="11"/>
      <c r="U2" s="12"/>
      <c r="V2" s="13"/>
      <c r="W2" s="14"/>
    </row>
    <row r="3" spans="1:23" ht="14.25" customHeight="1">
      <c r="A3" s="1">
        <v>45906</v>
      </c>
      <c r="B3" s="16" t="s">
        <v>24</v>
      </c>
      <c r="C3" s="17">
        <v>19</v>
      </c>
      <c r="D3" s="17">
        <v>4</v>
      </c>
      <c r="E3" s="17">
        <v>6</v>
      </c>
      <c r="F3" s="17">
        <v>11</v>
      </c>
      <c r="G3" s="18">
        <f t="shared" ref="G3:G53" si="1">(23*D3)+(33*E3)+(56*F3)</f>
        <v>906</v>
      </c>
      <c r="H3" s="3"/>
      <c r="I3" s="3"/>
      <c r="J3" s="4">
        <v>1250</v>
      </c>
      <c r="K3" s="19">
        <f t="shared" si="0"/>
        <v>2156</v>
      </c>
      <c r="L3" s="6" t="s">
        <v>25</v>
      </c>
      <c r="M3" s="196"/>
      <c r="N3" s="8">
        <f t="shared" ref="N3:N66" si="2">G3/C3</f>
        <v>47.684210526315788</v>
      </c>
      <c r="O3" s="9">
        <f>K3/S2</f>
        <v>0.32343234323432341</v>
      </c>
      <c r="P3" s="39">
        <f t="shared" ref="P3:P66" si="3">G3*0.67</f>
        <v>607.02</v>
      </c>
      <c r="Q3" s="21">
        <v>6666</v>
      </c>
      <c r="R3" s="7" t="s">
        <v>26</v>
      </c>
      <c r="S3" s="21">
        <v>12279</v>
      </c>
      <c r="T3" s="11"/>
      <c r="U3" s="12"/>
      <c r="V3" s="13"/>
      <c r="W3" s="14"/>
    </row>
    <row r="4" spans="1:23" ht="14.25" customHeight="1">
      <c r="A4" s="1">
        <v>45906</v>
      </c>
      <c r="B4" s="16" t="s">
        <v>27</v>
      </c>
      <c r="C4" s="17">
        <v>25</v>
      </c>
      <c r="D4" s="17">
        <v>5</v>
      </c>
      <c r="E4" s="17">
        <v>11</v>
      </c>
      <c r="F4" s="17">
        <v>10</v>
      </c>
      <c r="G4" s="18">
        <f t="shared" si="1"/>
        <v>1038</v>
      </c>
      <c r="H4" s="3"/>
      <c r="I4" s="3"/>
      <c r="J4" s="4">
        <v>850</v>
      </c>
      <c r="K4" s="19">
        <f t="shared" si="0"/>
        <v>1888</v>
      </c>
      <c r="L4" s="6" t="s">
        <v>28</v>
      </c>
      <c r="M4" s="196"/>
      <c r="N4" s="8">
        <f t="shared" si="2"/>
        <v>41.52</v>
      </c>
      <c r="O4" s="9">
        <f>K4/S8</f>
        <v>0.51528384279475981</v>
      </c>
      <c r="P4" s="39">
        <f t="shared" si="3"/>
        <v>695.46</v>
      </c>
      <c r="Q4" s="20">
        <v>3664</v>
      </c>
      <c r="R4" s="7" t="s">
        <v>29</v>
      </c>
      <c r="S4" s="22">
        <v>3355</v>
      </c>
      <c r="T4" s="11"/>
      <c r="U4" s="12"/>
      <c r="V4" s="13"/>
      <c r="W4" s="14"/>
    </row>
    <row r="5" spans="1:23" ht="14.25" customHeight="1">
      <c r="A5" s="1">
        <v>45906</v>
      </c>
      <c r="B5" s="16" t="s">
        <v>30</v>
      </c>
      <c r="C5" s="17">
        <v>12</v>
      </c>
      <c r="D5" s="17">
        <v>3</v>
      </c>
      <c r="E5" s="17">
        <v>4</v>
      </c>
      <c r="F5" s="17">
        <v>8</v>
      </c>
      <c r="G5" s="18">
        <f t="shared" si="1"/>
        <v>649</v>
      </c>
      <c r="H5" s="3" t="s">
        <v>30</v>
      </c>
      <c r="I5" s="3" t="s">
        <v>30</v>
      </c>
      <c r="J5" s="4">
        <v>250</v>
      </c>
      <c r="K5" s="19">
        <f t="shared" si="0"/>
        <v>899</v>
      </c>
      <c r="L5" s="6" t="s">
        <v>31</v>
      </c>
      <c r="M5" s="196"/>
      <c r="N5" s="8">
        <f t="shared" si="2"/>
        <v>54.083333333333336</v>
      </c>
      <c r="O5" s="9">
        <f>K5/S19</f>
        <v>0.16738037609383727</v>
      </c>
      <c r="P5" s="39">
        <f t="shared" si="3"/>
        <v>434.83000000000004</v>
      </c>
      <c r="Q5" s="20">
        <v>5371</v>
      </c>
      <c r="R5" s="7" t="s">
        <v>32</v>
      </c>
      <c r="S5" s="20">
        <v>6163</v>
      </c>
      <c r="T5" s="11"/>
      <c r="U5" s="12"/>
      <c r="V5" s="13"/>
      <c r="W5" s="14"/>
    </row>
    <row r="6" spans="1:23" ht="14.25" customHeight="1">
      <c r="A6" s="1">
        <v>45906</v>
      </c>
      <c r="B6" s="23" t="s">
        <v>26</v>
      </c>
      <c r="C6" s="17">
        <v>1</v>
      </c>
      <c r="D6" s="17">
        <v>1</v>
      </c>
      <c r="E6" s="17">
        <v>0</v>
      </c>
      <c r="F6" s="17">
        <v>0</v>
      </c>
      <c r="G6" s="18">
        <f t="shared" si="1"/>
        <v>23</v>
      </c>
      <c r="H6" s="3"/>
      <c r="I6" s="3"/>
      <c r="J6" s="4"/>
      <c r="K6" s="19">
        <f t="shared" si="0"/>
        <v>23</v>
      </c>
      <c r="L6" s="6" t="s">
        <v>33</v>
      </c>
      <c r="M6" s="196"/>
      <c r="N6" s="8">
        <f t="shared" si="2"/>
        <v>23</v>
      </c>
      <c r="O6" s="9"/>
      <c r="P6" s="39">
        <f t="shared" si="3"/>
        <v>15.41</v>
      </c>
      <c r="Q6" s="11"/>
      <c r="R6" s="7" t="s">
        <v>21</v>
      </c>
      <c r="S6" s="20">
        <v>5461</v>
      </c>
      <c r="T6" s="11"/>
      <c r="U6" s="12"/>
      <c r="V6" s="13"/>
      <c r="W6" s="14"/>
    </row>
    <row r="7" spans="1:23" ht="14.25" customHeight="1">
      <c r="A7" s="1">
        <v>45906</v>
      </c>
      <c r="B7" s="23" t="s">
        <v>32</v>
      </c>
      <c r="C7" s="17">
        <v>2</v>
      </c>
      <c r="D7" s="24">
        <v>1</v>
      </c>
      <c r="E7" s="17">
        <v>1</v>
      </c>
      <c r="F7" s="17">
        <v>0</v>
      </c>
      <c r="G7" s="18">
        <f t="shared" si="1"/>
        <v>56</v>
      </c>
      <c r="H7" s="3"/>
      <c r="I7" s="3"/>
      <c r="J7" s="4"/>
      <c r="K7" s="19">
        <f t="shared" si="0"/>
        <v>56</v>
      </c>
      <c r="L7" s="6" t="s">
        <v>34</v>
      </c>
      <c r="M7" s="196"/>
      <c r="N7" s="8">
        <f t="shared" si="2"/>
        <v>28</v>
      </c>
      <c r="O7" s="9"/>
      <c r="P7" s="39">
        <f t="shared" si="3"/>
        <v>37.520000000000003</v>
      </c>
      <c r="Q7" s="11"/>
      <c r="R7" s="7" t="s">
        <v>35</v>
      </c>
      <c r="S7" s="25">
        <v>5400</v>
      </c>
      <c r="T7" s="11"/>
      <c r="U7" s="12"/>
      <c r="V7" s="13"/>
      <c r="W7" s="14"/>
    </row>
    <row r="8" spans="1:23" ht="14.25" customHeight="1">
      <c r="A8" s="1">
        <v>45906</v>
      </c>
      <c r="B8" s="23" t="s">
        <v>36</v>
      </c>
      <c r="C8" s="17">
        <v>3</v>
      </c>
      <c r="D8" s="24">
        <v>1</v>
      </c>
      <c r="E8" s="24">
        <v>1</v>
      </c>
      <c r="F8" s="17">
        <v>2</v>
      </c>
      <c r="G8" s="18">
        <f t="shared" si="1"/>
        <v>168</v>
      </c>
      <c r="H8" s="3"/>
      <c r="I8" s="3"/>
      <c r="J8" s="4"/>
      <c r="K8" s="19">
        <f t="shared" si="0"/>
        <v>168</v>
      </c>
      <c r="L8" s="6" t="s">
        <v>37</v>
      </c>
      <c r="M8" s="196"/>
      <c r="N8" s="8">
        <f t="shared" si="2"/>
        <v>56</v>
      </c>
      <c r="O8" s="9"/>
      <c r="P8" s="39">
        <f t="shared" si="3"/>
        <v>112.56</v>
      </c>
      <c r="Q8" s="11"/>
      <c r="R8" s="7" t="s">
        <v>27</v>
      </c>
      <c r="S8" s="20">
        <v>3664</v>
      </c>
      <c r="T8" s="11"/>
      <c r="U8" s="12"/>
      <c r="V8" s="13"/>
      <c r="W8" s="14"/>
    </row>
    <row r="9" spans="1:23" ht="14.25" customHeight="1">
      <c r="A9" s="1">
        <v>45906</v>
      </c>
      <c r="B9" s="23" t="s">
        <v>38</v>
      </c>
      <c r="C9" s="17">
        <v>2</v>
      </c>
      <c r="D9" s="24">
        <v>1</v>
      </c>
      <c r="E9" s="24">
        <v>2</v>
      </c>
      <c r="F9" s="17">
        <v>0</v>
      </c>
      <c r="G9" s="18">
        <f t="shared" si="1"/>
        <v>89</v>
      </c>
      <c r="H9" s="3"/>
      <c r="I9" s="3"/>
      <c r="J9" s="4"/>
      <c r="K9" s="19">
        <f t="shared" si="0"/>
        <v>89</v>
      </c>
      <c r="L9" s="6" t="s">
        <v>39</v>
      </c>
      <c r="M9" s="196"/>
      <c r="N9" s="8">
        <f t="shared" si="2"/>
        <v>44.5</v>
      </c>
      <c r="O9" s="9"/>
      <c r="P9" s="39">
        <f t="shared" si="3"/>
        <v>59.63</v>
      </c>
      <c r="Q9" s="11"/>
      <c r="R9" s="7" t="s">
        <v>36</v>
      </c>
      <c r="S9" s="20">
        <v>7390</v>
      </c>
      <c r="T9" s="11"/>
      <c r="U9" s="12"/>
      <c r="V9" s="13"/>
      <c r="W9" s="14"/>
    </row>
    <row r="10" spans="1:23" ht="14.25" customHeight="1">
      <c r="A10" s="1">
        <v>45906</v>
      </c>
      <c r="B10" s="23" t="s">
        <v>40</v>
      </c>
      <c r="C10" s="17">
        <v>2</v>
      </c>
      <c r="D10" s="17">
        <v>1</v>
      </c>
      <c r="E10" s="17">
        <v>0</v>
      </c>
      <c r="F10" s="17">
        <v>1</v>
      </c>
      <c r="G10" s="18">
        <f t="shared" si="1"/>
        <v>79</v>
      </c>
      <c r="H10" s="3"/>
      <c r="I10" s="3"/>
      <c r="J10" s="4"/>
      <c r="K10" s="19">
        <f t="shared" si="0"/>
        <v>79</v>
      </c>
      <c r="L10" s="6" t="s">
        <v>41</v>
      </c>
      <c r="M10" s="196"/>
      <c r="N10" s="8">
        <f t="shared" si="2"/>
        <v>39.5</v>
      </c>
      <c r="O10" s="9"/>
      <c r="P10" s="39">
        <f t="shared" si="3"/>
        <v>52.93</v>
      </c>
      <c r="Q10" s="11"/>
      <c r="R10" s="7" t="s">
        <v>42</v>
      </c>
      <c r="S10" s="20">
        <v>5152</v>
      </c>
      <c r="T10" s="11"/>
      <c r="U10" s="12"/>
      <c r="V10" s="13"/>
      <c r="W10" s="14"/>
    </row>
    <row r="11" spans="1:23" ht="14.25" customHeight="1">
      <c r="A11" s="1">
        <v>45906</v>
      </c>
      <c r="B11" s="23" t="s">
        <v>43</v>
      </c>
      <c r="C11" s="17">
        <v>7</v>
      </c>
      <c r="D11" s="17">
        <v>1</v>
      </c>
      <c r="E11" s="17">
        <v>3</v>
      </c>
      <c r="F11" s="17">
        <v>5</v>
      </c>
      <c r="G11" s="18">
        <f t="shared" si="1"/>
        <v>402</v>
      </c>
      <c r="H11" s="3"/>
      <c r="I11" s="3"/>
      <c r="J11" s="4"/>
      <c r="K11" s="19">
        <f t="shared" si="0"/>
        <v>402</v>
      </c>
      <c r="L11" s="6" t="s">
        <v>44</v>
      </c>
      <c r="M11" s="196"/>
      <c r="N11" s="8">
        <f t="shared" si="2"/>
        <v>57.428571428571431</v>
      </c>
      <c r="O11" s="9"/>
      <c r="P11" s="39">
        <f t="shared" si="3"/>
        <v>269.34000000000003</v>
      </c>
      <c r="Q11" s="11"/>
      <c r="R11" s="7" t="s">
        <v>45</v>
      </c>
      <c r="S11" s="20">
        <v>5004</v>
      </c>
      <c r="T11" s="11"/>
      <c r="U11" s="12"/>
      <c r="V11" s="13"/>
      <c r="W11" s="14"/>
    </row>
    <row r="12" spans="1:23" ht="14.25" customHeight="1">
      <c r="A12" s="1">
        <v>45906</v>
      </c>
      <c r="B12" s="23" t="s">
        <v>46</v>
      </c>
      <c r="C12" s="17">
        <v>6</v>
      </c>
      <c r="D12" s="17">
        <v>2</v>
      </c>
      <c r="E12" s="17">
        <v>1</v>
      </c>
      <c r="F12" s="17">
        <v>4</v>
      </c>
      <c r="G12" s="18">
        <f t="shared" si="1"/>
        <v>303</v>
      </c>
      <c r="H12" s="3"/>
      <c r="I12" s="3"/>
      <c r="J12" s="4"/>
      <c r="K12" s="19">
        <f t="shared" si="0"/>
        <v>303</v>
      </c>
      <c r="L12" s="6" t="s">
        <v>47</v>
      </c>
      <c r="M12" s="196"/>
      <c r="N12" s="8">
        <f t="shared" si="2"/>
        <v>50.5</v>
      </c>
      <c r="O12" s="9"/>
      <c r="P12" s="39">
        <f t="shared" si="3"/>
        <v>203.01000000000002</v>
      </c>
      <c r="Q12" s="11"/>
      <c r="R12" s="7" t="s">
        <v>48</v>
      </c>
      <c r="S12" s="20">
        <v>9663</v>
      </c>
      <c r="T12" s="11"/>
      <c r="U12" s="12"/>
      <c r="V12" s="13"/>
      <c r="W12" s="14"/>
    </row>
    <row r="13" spans="1:23" ht="14.25" customHeight="1">
      <c r="A13" s="1">
        <v>45906</v>
      </c>
      <c r="B13" s="23" t="s">
        <v>49</v>
      </c>
      <c r="C13" s="17">
        <v>1</v>
      </c>
      <c r="D13" s="24">
        <v>0</v>
      </c>
      <c r="E13" s="24">
        <v>1</v>
      </c>
      <c r="F13" s="17">
        <v>0</v>
      </c>
      <c r="G13" s="18">
        <f t="shared" si="1"/>
        <v>33</v>
      </c>
      <c r="H13" s="3"/>
      <c r="I13" s="3"/>
      <c r="J13" s="4"/>
      <c r="K13" s="19">
        <f t="shared" si="0"/>
        <v>33</v>
      </c>
      <c r="L13" s="6" t="s">
        <v>50</v>
      </c>
      <c r="M13" s="196"/>
      <c r="N13" s="8">
        <f t="shared" si="2"/>
        <v>33</v>
      </c>
      <c r="O13" s="9"/>
      <c r="P13" s="39">
        <f t="shared" si="3"/>
        <v>22.110000000000003</v>
      </c>
      <c r="Q13" s="11"/>
      <c r="R13" s="7" t="s">
        <v>40</v>
      </c>
      <c r="S13" s="26">
        <v>3590</v>
      </c>
      <c r="T13" s="11"/>
      <c r="U13" s="12"/>
      <c r="V13" s="13"/>
      <c r="W13" s="14"/>
    </row>
    <row r="14" spans="1:23" ht="14.25" customHeight="1">
      <c r="A14" s="1">
        <v>45906</v>
      </c>
      <c r="B14" s="23" t="s">
        <v>51</v>
      </c>
      <c r="C14" s="17">
        <v>2</v>
      </c>
      <c r="D14" s="24">
        <v>0</v>
      </c>
      <c r="E14" s="17">
        <v>1</v>
      </c>
      <c r="F14" s="24">
        <v>2</v>
      </c>
      <c r="G14" s="18">
        <f t="shared" si="1"/>
        <v>145</v>
      </c>
      <c r="H14" s="3"/>
      <c r="I14" s="3"/>
      <c r="J14" s="4"/>
      <c r="K14" s="19">
        <f t="shared" si="0"/>
        <v>145</v>
      </c>
      <c r="L14" s="6" t="s">
        <v>52</v>
      </c>
      <c r="M14" s="196"/>
      <c r="N14" s="8">
        <f t="shared" si="2"/>
        <v>72.5</v>
      </c>
      <c r="O14" s="9"/>
      <c r="P14" s="39">
        <f t="shared" si="3"/>
        <v>97.15</v>
      </c>
      <c r="Q14" s="11"/>
      <c r="R14" s="7" t="s">
        <v>43</v>
      </c>
      <c r="S14" s="26">
        <v>6953</v>
      </c>
      <c r="T14" s="11"/>
      <c r="U14" s="12"/>
      <c r="V14" s="13"/>
      <c r="W14" s="14"/>
    </row>
    <row r="15" spans="1:23" ht="14.25" customHeight="1">
      <c r="A15" s="1">
        <v>45906</v>
      </c>
      <c r="B15" s="23" t="s">
        <v>53</v>
      </c>
      <c r="C15" s="17">
        <v>5</v>
      </c>
      <c r="D15" s="17">
        <v>2</v>
      </c>
      <c r="E15" s="17">
        <v>1</v>
      </c>
      <c r="F15" s="17">
        <v>4</v>
      </c>
      <c r="G15" s="18">
        <f t="shared" si="1"/>
        <v>303</v>
      </c>
      <c r="H15" s="3"/>
      <c r="I15" s="3"/>
      <c r="J15" s="4"/>
      <c r="K15" s="19">
        <f t="shared" si="0"/>
        <v>303</v>
      </c>
      <c r="L15" s="6" t="s">
        <v>54</v>
      </c>
      <c r="M15" s="197"/>
      <c r="N15" s="8">
        <f t="shared" si="2"/>
        <v>60.6</v>
      </c>
      <c r="O15" s="9"/>
      <c r="P15" s="39">
        <f t="shared" si="3"/>
        <v>203.01000000000002</v>
      </c>
      <c r="Q15" s="11"/>
      <c r="R15" s="7" t="s">
        <v>46</v>
      </c>
      <c r="S15" s="26">
        <v>25822</v>
      </c>
      <c r="T15" s="11"/>
      <c r="U15" s="12"/>
      <c r="V15" s="13"/>
      <c r="W15" s="14"/>
    </row>
    <row r="16" spans="1:23" ht="14.25" customHeight="1">
      <c r="A16" s="27">
        <v>45906</v>
      </c>
      <c r="B16" s="28" t="s">
        <v>55</v>
      </c>
      <c r="C16" s="29">
        <f>SUM(C2:C15)</f>
        <v>138</v>
      </c>
      <c r="D16" s="29">
        <f t="shared" ref="D16:F16" si="4">SUM(D2:D15)</f>
        <v>39</v>
      </c>
      <c r="E16" s="29">
        <f t="shared" si="4"/>
        <v>45</v>
      </c>
      <c r="F16" s="29">
        <f t="shared" si="4"/>
        <v>75</v>
      </c>
      <c r="G16" s="30">
        <f t="shared" si="1"/>
        <v>6582</v>
      </c>
      <c r="H16" s="31"/>
      <c r="I16" s="31"/>
      <c r="J16" s="32">
        <f>SUM(J2:J15)</f>
        <v>2800</v>
      </c>
      <c r="K16" s="32">
        <f>SUM(K2:K15)</f>
        <v>9382</v>
      </c>
      <c r="L16" s="33"/>
      <c r="M16" s="29"/>
      <c r="N16" s="8">
        <f t="shared" si="2"/>
        <v>47.695652173913047</v>
      </c>
      <c r="O16" s="34"/>
      <c r="P16" s="39">
        <f t="shared" si="3"/>
        <v>4409.9400000000005</v>
      </c>
      <c r="Q16" s="11"/>
      <c r="R16" s="7" t="s">
        <v>49</v>
      </c>
      <c r="S16" s="20">
        <v>5939</v>
      </c>
      <c r="T16" s="11"/>
      <c r="U16" s="12"/>
      <c r="V16" s="13"/>
      <c r="W16" s="14"/>
    </row>
    <row r="17" spans="1:23" ht="14.25" customHeight="1">
      <c r="A17" s="35">
        <v>45913</v>
      </c>
      <c r="B17" s="36" t="s">
        <v>35</v>
      </c>
      <c r="C17" s="37">
        <v>64</v>
      </c>
      <c r="D17" s="37">
        <v>14</v>
      </c>
      <c r="E17" s="38">
        <v>16</v>
      </c>
      <c r="F17" s="37">
        <v>51</v>
      </c>
      <c r="G17" s="18">
        <f t="shared" si="1"/>
        <v>3706</v>
      </c>
      <c r="I17" s="39" t="s">
        <v>15</v>
      </c>
      <c r="J17" s="40">
        <v>1150</v>
      </c>
      <c r="K17" s="19">
        <f t="shared" ref="K17:K53" si="5">G17+J17</f>
        <v>4856</v>
      </c>
      <c r="L17" s="41" t="s">
        <v>56</v>
      </c>
      <c r="M17" s="198" t="s">
        <v>57</v>
      </c>
      <c r="N17" s="8">
        <f t="shared" si="2"/>
        <v>57.90625</v>
      </c>
      <c r="O17" s="42" t="e">
        <f>K17/S65</f>
        <v>#DIV/0!</v>
      </c>
      <c r="P17" s="39">
        <f t="shared" si="3"/>
        <v>2483.02</v>
      </c>
      <c r="Q17" s="43">
        <f>S7</f>
        <v>5400</v>
      </c>
      <c r="R17" s="7" t="s">
        <v>51</v>
      </c>
      <c r="S17" s="20">
        <v>8050</v>
      </c>
      <c r="U17" s="44"/>
      <c r="V17" s="45"/>
      <c r="W17" s="46"/>
    </row>
    <row r="18" spans="1:23" ht="14.25" customHeight="1">
      <c r="A18" s="35">
        <v>45913</v>
      </c>
      <c r="B18" s="36" t="s">
        <v>49</v>
      </c>
      <c r="C18" s="47">
        <v>16</v>
      </c>
      <c r="D18" s="47">
        <v>4</v>
      </c>
      <c r="E18" s="47">
        <v>3</v>
      </c>
      <c r="F18" s="47">
        <v>11</v>
      </c>
      <c r="G18" s="18">
        <f t="shared" si="1"/>
        <v>807</v>
      </c>
      <c r="H18" s="39" t="s">
        <v>58</v>
      </c>
      <c r="I18" s="40"/>
      <c r="J18" s="40">
        <v>1650</v>
      </c>
      <c r="K18" s="19">
        <f>G18+J18</f>
        <v>2457</v>
      </c>
      <c r="L18" s="41" t="s">
        <v>50</v>
      </c>
      <c r="M18" s="198"/>
      <c r="N18" s="8">
        <f t="shared" si="2"/>
        <v>50.4375</v>
      </c>
      <c r="O18" s="42" t="e">
        <f>K18/#REF!</f>
        <v>#REF!</v>
      </c>
      <c r="P18" s="39">
        <f t="shared" si="3"/>
        <v>540.69000000000005</v>
      </c>
      <c r="Q18" s="43">
        <f>S16</f>
        <v>5939</v>
      </c>
      <c r="R18" s="7" t="s">
        <v>53</v>
      </c>
      <c r="S18" s="20">
        <v>20188</v>
      </c>
      <c r="U18" s="44"/>
      <c r="V18" s="45"/>
      <c r="W18" s="46"/>
    </row>
    <row r="19" spans="1:23" ht="14.25" customHeight="1">
      <c r="A19" s="35">
        <v>45913</v>
      </c>
      <c r="B19" s="7" t="s">
        <v>24</v>
      </c>
      <c r="C19" s="47">
        <v>7</v>
      </c>
      <c r="D19" s="47">
        <v>0</v>
      </c>
      <c r="E19" s="47">
        <v>3</v>
      </c>
      <c r="F19" s="47">
        <v>8</v>
      </c>
      <c r="G19" s="18">
        <f t="shared" si="1"/>
        <v>547</v>
      </c>
      <c r="H19" s="40"/>
      <c r="I19" s="40"/>
      <c r="J19" s="40"/>
      <c r="K19" s="19">
        <f t="shared" si="5"/>
        <v>547</v>
      </c>
      <c r="L19" s="41" t="s">
        <v>25</v>
      </c>
      <c r="M19" s="198"/>
      <c r="N19" s="8">
        <f t="shared" si="2"/>
        <v>78.142857142857139</v>
      </c>
      <c r="O19" s="42"/>
      <c r="P19" s="39">
        <f t="shared" si="3"/>
        <v>366.49</v>
      </c>
      <c r="R19" s="7" t="s">
        <v>30</v>
      </c>
      <c r="S19" s="20">
        <v>5371</v>
      </c>
      <c r="U19" s="44"/>
      <c r="V19" s="45"/>
      <c r="W19" s="46"/>
    </row>
    <row r="20" spans="1:23" ht="14.25" customHeight="1">
      <c r="A20" s="35">
        <v>45913</v>
      </c>
      <c r="B20" s="7" t="s">
        <v>26</v>
      </c>
      <c r="C20" s="47">
        <v>1</v>
      </c>
      <c r="D20" s="47">
        <v>0</v>
      </c>
      <c r="E20" s="47">
        <v>0</v>
      </c>
      <c r="F20" s="47">
        <v>2</v>
      </c>
      <c r="G20" s="18">
        <f t="shared" si="1"/>
        <v>112</v>
      </c>
      <c r="H20" s="40"/>
      <c r="I20" s="40"/>
      <c r="J20" s="40"/>
      <c r="K20" s="19">
        <f t="shared" si="5"/>
        <v>112</v>
      </c>
      <c r="L20" s="41" t="s">
        <v>33</v>
      </c>
      <c r="M20" s="198"/>
      <c r="N20" s="8">
        <f t="shared" si="2"/>
        <v>112</v>
      </c>
      <c r="O20" s="42"/>
      <c r="P20" s="39">
        <f t="shared" si="3"/>
        <v>75.040000000000006</v>
      </c>
      <c r="R20" s="10"/>
      <c r="S20" s="43">
        <f>SUM(S2:S19)</f>
        <v>146110</v>
      </c>
      <c r="U20" s="44"/>
      <c r="V20" s="45"/>
      <c r="W20" s="46"/>
    </row>
    <row r="21" spans="1:23" ht="14.25" customHeight="1">
      <c r="A21" s="35">
        <v>45913</v>
      </c>
      <c r="B21" s="7" t="s">
        <v>29</v>
      </c>
      <c r="C21" s="47">
        <v>3</v>
      </c>
      <c r="D21" s="47">
        <v>1</v>
      </c>
      <c r="E21" s="47">
        <v>0</v>
      </c>
      <c r="F21" s="47">
        <v>3</v>
      </c>
      <c r="G21" s="18">
        <f t="shared" si="1"/>
        <v>191</v>
      </c>
      <c r="H21" s="40"/>
      <c r="I21" s="40"/>
      <c r="J21" s="40"/>
      <c r="K21" s="19">
        <f t="shared" si="5"/>
        <v>191</v>
      </c>
      <c r="L21" s="41" t="s">
        <v>59</v>
      </c>
      <c r="M21" s="198"/>
      <c r="N21" s="8">
        <f t="shared" si="2"/>
        <v>63.666666666666664</v>
      </c>
      <c r="O21" s="42"/>
      <c r="P21" s="39">
        <f t="shared" si="3"/>
        <v>127.97000000000001</v>
      </c>
      <c r="R21" s="10"/>
      <c r="U21" s="44"/>
      <c r="V21" s="45"/>
      <c r="W21" s="46"/>
    </row>
    <row r="22" spans="1:23" ht="14.25" customHeight="1">
      <c r="A22" s="35">
        <v>45913</v>
      </c>
      <c r="B22" s="7" t="s">
        <v>32</v>
      </c>
      <c r="C22" s="47">
        <v>2</v>
      </c>
      <c r="D22" s="47">
        <v>1</v>
      </c>
      <c r="E22" s="47">
        <v>0</v>
      </c>
      <c r="F22" s="47">
        <v>1</v>
      </c>
      <c r="G22" s="18">
        <f t="shared" si="1"/>
        <v>79</v>
      </c>
      <c r="H22" s="40"/>
      <c r="I22" s="40"/>
      <c r="J22" s="40"/>
      <c r="K22" s="19">
        <f t="shared" si="5"/>
        <v>79</v>
      </c>
      <c r="L22" s="41" t="s">
        <v>34</v>
      </c>
      <c r="M22" s="198"/>
      <c r="N22" s="8">
        <f t="shared" si="2"/>
        <v>39.5</v>
      </c>
      <c r="O22" s="42"/>
      <c r="P22" s="39">
        <f t="shared" si="3"/>
        <v>52.93</v>
      </c>
      <c r="U22" s="44"/>
      <c r="V22" s="45"/>
      <c r="W22" s="46"/>
    </row>
    <row r="23" spans="1:23" ht="14.25" customHeight="1">
      <c r="A23" s="35">
        <v>45913</v>
      </c>
      <c r="B23" s="7" t="s">
        <v>21</v>
      </c>
      <c r="C23" s="47">
        <v>2</v>
      </c>
      <c r="D23" s="47">
        <v>0</v>
      </c>
      <c r="E23" s="47">
        <v>0</v>
      </c>
      <c r="F23" s="47">
        <v>4</v>
      </c>
      <c r="G23" s="18">
        <f t="shared" si="1"/>
        <v>224</v>
      </c>
      <c r="H23" s="40"/>
      <c r="I23" s="40"/>
      <c r="J23" s="40"/>
      <c r="K23" s="19">
        <f t="shared" si="5"/>
        <v>224</v>
      </c>
      <c r="L23" s="41" t="s">
        <v>22</v>
      </c>
      <c r="M23" s="198"/>
      <c r="N23" s="8">
        <f t="shared" si="2"/>
        <v>112</v>
      </c>
      <c r="O23" s="42"/>
      <c r="P23" s="39">
        <f t="shared" si="3"/>
        <v>150.08000000000001</v>
      </c>
      <c r="U23" s="44"/>
      <c r="V23" s="45"/>
      <c r="W23" s="46"/>
    </row>
    <row r="24" spans="1:23" ht="14.25" customHeight="1">
      <c r="A24" s="35">
        <v>45913</v>
      </c>
      <c r="B24" s="7" t="s">
        <v>27</v>
      </c>
      <c r="C24" s="47">
        <v>7</v>
      </c>
      <c r="D24" s="47">
        <v>0</v>
      </c>
      <c r="E24" s="47">
        <v>1</v>
      </c>
      <c r="F24" s="47">
        <v>10</v>
      </c>
      <c r="G24" s="18">
        <f t="shared" si="1"/>
        <v>593</v>
      </c>
      <c r="H24" s="40"/>
      <c r="I24" s="40"/>
      <c r="J24" s="40"/>
      <c r="K24" s="19">
        <f t="shared" si="5"/>
        <v>593</v>
      </c>
      <c r="L24" s="41" t="s">
        <v>28</v>
      </c>
      <c r="M24" s="198"/>
      <c r="N24" s="8">
        <f t="shared" si="2"/>
        <v>84.714285714285708</v>
      </c>
      <c r="O24" s="42"/>
      <c r="P24" s="39">
        <f t="shared" si="3"/>
        <v>397.31</v>
      </c>
      <c r="U24" s="44"/>
      <c r="V24" s="45"/>
      <c r="W24" s="46"/>
    </row>
    <row r="25" spans="1:23" ht="14.25" customHeight="1">
      <c r="A25" s="35">
        <v>45913</v>
      </c>
      <c r="B25" s="7" t="s">
        <v>36</v>
      </c>
      <c r="C25" s="47">
        <v>5</v>
      </c>
      <c r="D25" s="47">
        <v>0</v>
      </c>
      <c r="E25" s="47">
        <v>3</v>
      </c>
      <c r="F25" s="47">
        <v>2</v>
      </c>
      <c r="G25" s="18">
        <f t="shared" si="1"/>
        <v>211</v>
      </c>
      <c r="H25" s="40"/>
      <c r="I25" s="40"/>
      <c r="J25" s="40"/>
      <c r="K25" s="19">
        <f t="shared" si="5"/>
        <v>211</v>
      </c>
      <c r="L25" s="41" t="s">
        <v>37</v>
      </c>
      <c r="M25" s="198"/>
      <c r="N25" s="8">
        <f t="shared" si="2"/>
        <v>42.2</v>
      </c>
      <c r="O25" s="42"/>
      <c r="P25" s="39">
        <f t="shared" si="3"/>
        <v>141.37</v>
      </c>
      <c r="U25" s="44"/>
      <c r="V25" s="45"/>
      <c r="W25" s="46"/>
    </row>
    <row r="26" spans="1:23" ht="14.25" customHeight="1">
      <c r="A26" s="35">
        <v>45913</v>
      </c>
      <c r="B26" s="7" t="s">
        <v>42</v>
      </c>
      <c r="C26" s="47">
        <v>3</v>
      </c>
      <c r="D26" s="47">
        <v>0</v>
      </c>
      <c r="E26" s="47">
        <v>1</v>
      </c>
      <c r="F26" s="47">
        <v>3</v>
      </c>
      <c r="G26" s="18">
        <f t="shared" si="1"/>
        <v>201</v>
      </c>
      <c r="H26" s="40"/>
      <c r="I26" s="40"/>
      <c r="J26" s="40"/>
      <c r="K26" s="19">
        <f t="shared" si="5"/>
        <v>201</v>
      </c>
      <c r="L26" s="41" t="s">
        <v>60</v>
      </c>
      <c r="M26" s="198"/>
      <c r="N26" s="8">
        <f t="shared" si="2"/>
        <v>67</v>
      </c>
      <c r="O26" s="42"/>
      <c r="P26" s="39">
        <f t="shared" si="3"/>
        <v>134.67000000000002</v>
      </c>
      <c r="U26" s="44"/>
      <c r="V26" s="45"/>
      <c r="W26" s="46"/>
    </row>
    <row r="27" spans="1:23" ht="14.25" customHeight="1">
      <c r="A27" s="35">
        <v>45913</v>
      </c>
      <c r="B27" s="7" t="s">
        <v>38</v>
      </c>
      <c r="C27" s="47">
        <v>3</v>
      </c>
      <c r="D27" s="47">
        <v>0</v>
      </c>
      <c r="E27" s="47">
        <v>0</v>
      </c>
      <c r="F27" s="47">
        <v>4</v>
      </c>
      <c r="G27" s="18">
        <f t="shared" si="1"/>
        <v>224</v>
      </c>
      <c r="H27" s="40"/>
      <c r="I27" s="40"/>
      <c r="J27" s="40"/>
      <c r="K27" s="19">
        <f t="shared" si="5"/>
        <v>224</v>
      </c>
      <c r="L27" s="41" t="s">
        <v>39</v>
      </c>
      <c r="M27" s="198"/>
      <c r="N27" s="8">
        <f t="shared" si="2"/>
        <v>74.666666666666671</v>
      </c>
      <c r="O27" s="42"/>
      <c r="P27" s="39">
        <f t="shared" si="3"/>
        <v>150.08000000000001</v>
      </c>
      <c r="U27" s="44"/>
      <c r="V27" s="45"/>
      <c r="W27" s="46"/>
    </row>
    <row r="28" spans="1:23" ht="14.25" customHeight="1">
      <c r="A28" s="35">
        <v>45913</v>
      </c>
      <c r="B28" s="10" t="s">
        <v>48</v>
      </c>
      <c r="C28" s="47">
        <v>3</v>
      </c>
      <c r="D28" s="47">
        <v>0</v>
      </c>
      <c r="E28" s="47">
        <v>0</v>
      </c>
      <c r="F28" s="47">
        <v>4</v>
      </c>
      <c r="G28" s="18">
        <f t="shared" si="1"/>
        <v>224</v>
      </c>
      <c r="H28" s="40"/>
      <c r="I28" s="40"/>
      <c r="J28" s="40"/>
      <c r="K28" s="19">
        <f t="shared" si="5"/>
        <v>224</v>
      </c>
      <c r="L28" s="10" t="s">
        <v>61</v>
      </c>
      <c r="M28" s="198"/>
      <c r="N28" s="8">
        <f t="shared" si="2"/>
        <v>74.666666666666671</v>
      </c>
      <c r="O28" s="42"/>
      <c r="P28" s="39">
        <f t="shared" si="3"/>
        <v>150.08000000000001</v>
      </c>
      <c r="U28" s="44"/>
      <c r="V28" s="45"/>
      <c r="W28" s="46"/>
    </row>
    <row r="29" spans="1:23" ht="14.25" customHeight="1">
      <c r="A29" s="35">
        <v>45913</v>
      </c>
      <c r="B29" s="7" t="s">
        <v>40</v>
      </c>
      <c r="C29" s="47">
        <v>19</v>
      </c>
      <c r="D29" s="47">
        <v>4</v>
      </c>
      <c r="E29" s="47">
        <v>4</v>
      </c>
      <c r="F29" s="47">
        <v>5</v>
      </c>
      <c r="G29" s="18">
        <f t="shared" si="1"/>
        <v>504</v>
      </c>
      <c r="H29" s="40"/>
      <c r="I29" s="40"/>
      <c r="J29" s="40"/>
      <c r="K29" s="19">
        <f t="shared" si="5"/>
        <v>504</v>
      </c>
      <c r="L29" s="41" t="s">
        <v>41</v>
      </c>
      <c r="M29" s="198"/>
      <c r="N29" s="8">
        <f t="shared" si="2"/>
        <v>26.526315789473685</v>
      </c>
      <c r="O29" s="42"/>
      <c r="P29" s="39">
        <f t="shared" si="3"/>
        <v>337.68</v>
      </c>
      <c r="U29" s="44"/>
      <c r="V29" s="45"/>
      <c r="W29" s="46"/>
    </row>
    <row r="30" spans="1:23" ht="14.25" customHeight="1">
      <c r="A30" s="35">
        <v>45913</v>
      </c>
      <c r="B30" s="7" t="s">
        <v>43</v>
      </c>
      <c r="C30" s="47">
        <v>9</v>
      </c>
      <c r="D30" s="47">
        <v>3</v>
      </c>
      <c r="E30" s="47">
        <v>3</v>
      </c>
      <c r="F30" s="47">
        <v>12</v>
      </c>
      <c r="G30" s="18">
        <f t="shared" si="1"/>
        <v>840</v>
      </c>
      <c r="H30" s="40"/>
      <c r="I30" s="40"/>
      <c r="J30" s="40"/>
      <c r="K30" s="19">
        <f t="shared" si="5"/>
        <v>840</v>
      </c>
      <c r="L30" s="41" t="s">
        <v>44</v>
      </c>
      <c r="M30" s="198"/>
      <c r="N30" s="8">
        <f t="shared" si="2"/>
        <v>93.333333333333329</v>
      </c>
      <c r="O30" s="42"/>
      <c r="P30" s="39">
        <f t="shared" si="3"/>
        <v>562.80000000000007</v>
      </c>
      <c r="U30" s="44"/>
      <c r="V30" s="45"/>
      <c r="W30" s="46"/>
    </row>
    <row r="31" spans="1:23" ht="14.25" customHeight="1">
      <c r="A31" s="35">
        <v>45913</v>
      </c>
      <c r="B31" s="7" t="s">
        <v>46</v>
      </c>
      <c r="C31" s="47">
        <v>3</v>
      </c>
      <c r="D31" s="47">
        <v>0</v>
      </c>
      <c r="E31" s="47">
        <v>1</v>
      </c>
      <c r="F31" s="47">
        <v>3</v>
      </c>
      <c r="G31" s="18">
        <f t="shared" si="1"/>
        <v>201</v>
      </c>
      <c r="H31" s="40"/>
      <c r="I31" s="40"/>
      <c r="J31" s="40"/>
      <c r="K31" s="19">
        <f t="shared" si="5"/>
        <v>201</v>
      </c>
      <c r="L31" s="41" t="s">
        <v>47</v>
      </c>
      <c r="M31" s="198"/>
      <c r="N31" s="8">
        <f t="shared" si="2"/>
        <v>67</v>
      </c>
      <c r="O31" s="42"/>
      <c r="P31" s="39">
        <f t="shared" si="3"/>
        <v>134.67000000000002</v>
      </c>
      <c r="U31" s="44"/>
      <c r="V31" s="45"/>
      <c r="W31" s="46"/>
    </row>
    <row r="32" spans="1:23" ht="14.25" customHeight="1">
      <c r="A32" s="35">
        <v>45913</v>
      </c>
      <c r="B32" s="7" t="s">
        <v>51</v>
      </c>
      <c r="C32" s="47">
        <v>9</v>
      </c>
      <c r="D32" s="47">
        <v>3</v>
      </c>
      <c r="E32" s="47">
        <v>2</v>
      </c>
      <c r="F32" s="47">
        <v>6</v>
      </c>
      <c r="G32" s="18">
        <f t="shared" si="1"/>
        <v>471</v>
      </c>
      <c r="H32" s="40"/>
      <c r="I32" s="40"/>
      <c r="J32" s="40"/>
      <c r="K32" s="19">
        <f t="shared" si="5"/>
        <v>471</v>
      </c>
      <c r="L32" s="41" t="s">
        <v>52</v>
      </c>
      <c r="M32" s="198"/>
      <c r="N32" s="8">
        <f t="shared" si="2"/>
        <v>52.333333333333336</v>
      </c>
      <c r="O32" s="42"/>
      <c r="P32" s="39">
        <f t="shared" si="3"/>
        <v>315.57</v>
      </c>
      <c r="U32" s="44"/>
      <c r="V32" s="45"/>
      <c r="W32" s="46"/>
    </row>
    <row r="33" spans="1:23" ht="14.25" customHeight="1">
      <c r="A33" s="35">
        <v>45913</v>
      </c>
      <c r="B33" s="7" t="s">
        <v>53</v>
      </c>
      <c r="C33" s="47">
        <v>10</v>
      </c>
      <c r="D33" s="47">
        <v>3</v>
      </c>
      <c r="E33" s="47">
        <v>2</v>
      </c>
      <c r="F33" s="47">
        <v>9</v>
      </c>
      <c r="G33" s="18">
        <f t="shared" si="1"/>
        <v>639</v>
      </c>
      <c r="H33" s="40"/>
      <c r="I33" s="40"/>
      <c r="J33" s="40"/>
      <c r="K33" s="19">
        <f t="shared" si="5"/>
        <v>639</v>
      </c>
      <c r="L33" s="41" t="s">
        <v>54</v>
      </c>
      <c r="M33" s="198"/>
      <c r="N33" s="8">
        <f t="shared" si="2"/>
        <v>63.9</v>
      </c>
      <c r="O33" s="42"/>
      <c r="P33" s="39">
        <f t="shared" si="3"/>
        <v>428.13000000000005</v>
      </c>
      <c r="U33" s="44"/>
      <c r="V33" s="45"/>
      <c r="W33" s="46"/>
    </row>
    <row r="34" spans="1:23" ht="14.25" customHeight="1">
      <c r="A34" s="35">
        <v>45913</v>
      </c>
      <c r="B34" s="7" t="s">
        <v>30</v>
      </c>
      <c r="C34" s="47">
        <v>3</v>
      </c>
      <c r="D34" s="47">
        <v>0</v>
      </c>
      <c r="E34" s="47">
        <v>2</v>
      </c>
      <c r="F34" s="47">
        <v>2</v>
      </c>
      <c r="G34" s="18">
        <f t="shared" si="1"/>
        <v>178</v>
      </c>
      <c r="H34" s="40"/>
      <c r="I34" s="40"/>
      <c r="J34" s="40"/>
      <c r="K34" s="19">
        <f t="shared" si="5"/>
        <v>178</v>
      </c>
      <c r="L34" s="41" t="s">
        <v>31</v>
      </c>
      <c r="M34" s="198"/>
      <c r="N34" s="8">
        <f t="shared" si="2"/>
        <v>59.333333333333336</v>
      </c>
      <c r="O34" s="42"/>
      <c r="P34" s="39">
        <f t="shared" si="3"/>
        <v>119.26</v>
      </c>
      <c r="U34" s="44"/>
      <c r="V34" s="45"/>
      <c r="W34" s="46"/>
    </row>
    <row r="35" spans="1:23" ht="14.25" customHeight="1">
      <c r="A35" s="35">
        <v>45913</v>
      </c>
      <c r="B35" s="7" t="s">
        <v>62</v>
      </c>
      <c r="C35" s="47">
        <v>1</v>
      </c>
      <c r="D35" s="47">
        <v>0</v>
      </c>
      <c r="E35" s="47">
        <v>0</v>
      </c>
      <c r="F35" s="47">
        <v>1</v>
      </c>
      <c r="G35" s="18">
        <f t="shared" si="1"/>
        <v>56</v>
      </c>
      <c r="H35" s="40"/>
      <c r="I35" s="40"/>
      <c r="J35" s="40"/>
      <c r="K35" s="19">
        <f t="shared" si="5"/>
        <v>56</v>
      </c>
      <c r="L35" s="41" t="s">
        <v>63</v>
      </c>
      <c r="M35" s="199"/>
      <c r="N35" s="8">
        <f t="shared" si="2"/>
        <v>56</v>
      </c>
      <c r="O35" s="42"/>
      <c r="P35" s="39">
        <f t="shared" si="3"/>
        <v>37.520000000000003</v>
      </c>
      <c r="U35" s="44"/>
      <c r="V35" s="45"/>
      <c r="W35" s="46"/>
    </row>
    <row r="36" spans="1:23" ht="14.25" customHeight="1">
      <c r="A36" s="48">
        <v>45913</v>
      </c>
      <c r="B36" s="49" t="s">
        <v>55</v>
      </c>
      <c r="C36" s="50">
        <f>SUM(C17:C35)</f>
        <v>170</v>
      </c>
      <c r="D36" s="50">
        <f>SUM(D17:D35)</f>
        <v>33</v>
      </c>
      <c r="E36" s="50">
        <f>SUM(E17:E35)</f>
        <v>41</v>
      </c>
      <c r="F36" s="50">
        <f>SUM(F17:F35)</f>
        <v>141</v>
      </c>
      <c r="G36" s="51">
        <f>SUM(G17:G35)</f>
        <v>10008</v>
      </c>
      <c r="H36" s="51">
        <f t="shared" ref="H36:K36" si="6">SUM(H17:H35)</f>
        <v>0</v>
      </c>
      <c r="I36" s="51">
        <f t="shared" si="6"/>
        <v>0</v>
      </c>
      <c r="J36" s="51">
        <f t="shared" si="6"/>
        <v>2800</v>
      </c>
      <c r="K36" s="51">
        <f t="shared" si="6"/>
        <v>12808</v>
      </c>
      <c r="L36" s="52"/>
      <c r="M36" s="52"/>
      <c r="N36" s="8">
        <f t="shared" si="2"/>
        <v>58.870588235294115</v>
      </c>
      <c r="O36" s="53"/>
      <c r="P36" s="39">
        <f t="shared" si="3"/>
        <v>6705.3600000000006</v>
      </c>
      <c r="Q36" s="44"/>
      <c r="R36" s="45"/>
      <c r="S36" s="46"/>
    </row>
    <row r="37" spans="1:23" ht="14.25" customHeight="1">
      <c r="A37" s="54">
        <v>45920</v>
      </c>
      <c r="B37" s="55" t="s">
        <v>48</v>
      </c>
      <c r="C37" s="56">
        <v>245</v>
      </c>
      <c r="D37" s="56">
        <v>39</v>
      </c>
      <c r="E37" s="56">
        <v>72</v>
      </c>
      <c r="F37" s="56">
        <v>185</v>
      </c>
      <c r="G37" s="39">
        <f t="shared" si="1"/>
        <v>13633</v>
      </c>
      <c r="H37" s="57" t="s">
        <v>1</v>
      </c>
      <c r="I37" s="57"/>
      <c r="J37" s="57">
        <v>2800</v>
      </c>
      <c r="K37" s="19">
        <f t="shared" si="5"/>
        <v>16433</v>
      </c>
      <c r="L37" s="58" t="s">
        <v>61</v>
      </c>
      <c r="M37" s="200" t="s">
        <v>64</v>
      </c>
      <c r="N37" s="8">
        <f t="shared" si="2"/>
        <v>55.644897959183673</v>
      </c>
      <c r="O37" s="53">
        <f>K37/S12</f>
        <v>1.7006105764255408</v>
      </c>
      <c r="P37" s="39">
        <f t="shared" si="3"/>
        <v>9134.11</v>
      </c>
      <c r="Q37" s="44"/>
      <c r="R37" s="59"/>
      <c r="S37" s="46"/>
    </row>
    <row r="38" spans="1:23" ht="15">
      <c r="A38" s="54">
        <v>45920</v>
      </c>
      <c r="B38" s="7" t="s">
        <v>26</v>
      </c>
      <c r="C38" s="56">
        <v>1</v>
      </c>
      <c r="D38" s="56">
        <v>0</v>
      </c>
      <c r="E38" s="56">
        <v>0</v>
      </c>
      <c r="F38" s="56">
        <v>2</v>
      </c>
      <c r="G38" s="39">
        <f t="shared" si="1"/>
        <v>112</v>
      </c>
      <c r="H38" s="60"/>
      <c r="I38" s="60"/>
      <c r="J38" s="60"/>
      <c r="K38" s="19">
        <f t="shared" si="5"/>
        <v>112</v>
      </c>
      <c r="L38" s="7" t="s">
        <v>33</v>
      </c>
      <c r="M38" s="201"/>
      <c r="N38" s="8">
        <f t="shared" si="2"/>
        <v>112</v>
      </c>
      <c r="O38" s="53"/>
      <c r="P38" s="39">
        <f t="shared" si="3"/>
        <v>75.040000000000006</v>
      </c>
      <c r="Q38" s="44"/>
      <c r="R38" s="59"/>
      <c r="S38" s="46"/>
    </row>
    <row r="39" spans="1:23" ht="15">
      <c r="A39" s="54">
        <v>45920</v>
      </c>
      <c r="B39" s="7" t="s">
        <v>29</v>
      </c>
      <c r="C39" s="56">
        <v>5</v>
      </c>
      <c r="D39" s="56">
        <v>1</v>
      </c>
      <c r="E39" s="56">
        <v>1</v>
      </c>
      <c r="F39" s="56">
        <v>5</v>
      </c>
      <c r="G39" s="39">
        <f t="shared" si="1"/>
        <v>336</v>
      </c>
      <c r="H39" s="60"/>
      <c r="I39" s="60"/>
      <c r="J39" s="60"/>
      <c r="K39" s="19">
        <f t="shared" si="5"/>
        <v>336</v>
      </c>
      <c r="L39" s="7" t="s">
        <v>59</v>
      </c>
      <c r="M39" s="201"/>
      <c r="N39" s="8">
        <f t="shared" si="2"/>
        <v>67.2</v>
      </c>
      <c r="O39" s="53"/>
      <c r="P39" s="39">
        <f t="shared" si="3"/>
        <v>225.12</v>
      </c>
      <c r="Q39" s="44"/>
      <c r="R39" s="59"/>
      <c r="S39" s="46"/>
    </row>
    <row r="40" spans="1:23" ht="15">
      <c r="A40" s="54">
        <v>45920</v>
      </c>
      <c r="B40" s="7" t="s">
        <v>32</v>
      </c>
      <c r="C40" s="56">
        <v>18</v>
      </c>
      <c r="D40" s="56">
        <v>5</v>
      </c>
      <c r="E40" s="56">
        <v>4</v>
      </c>
      <c r="F40" s="56">
        <v>16</v>
      </c>
      <c r="G40" s="39">
        <f t="shared" si="1"/>
        <v>1143</v>
      </c>
      <c r="H40" s="60"/>
      <c r="I40" s="60"/>
      <c r="J40" s="60"/>
      <c r="K40" s="19">
        <f t="shared" si="5"/>
        <v>1143</v>
      </c>
      <c r="L40" s="7" t="s">
        <v>34</v>
      </c>
      <c r="M40" s="201"/>
      <c r="N40" s="8">
        <f t="shared" si="2"/>
        <v>63.5</v>
      </c>
      <c r="O40" s="53"/>
      <c r="P40" s="39">
        <f t="shared" si="3"/>
        <v>765.81000000000006</v>
      </c>
      <c r="Q40" s="44"/>
      <c r="R40" s="59"/>
      <c r="S40" s="46"/>
    </row>
    <row r="41" spans="1:23" ht="15">
      <c r="A41" s="54">
        <v>45920</v>
      </c>
      <c r="B41" s="7" t="s">
        <v>21</v>
      </c>
      <c r="C41" s="56">
        <v>2</v>
      </c>
      <c r="D41" s="56">
        <v>0</v>
      </c>
      <c r="E41" s="56">
        <v>1</v>
      </c>
      <c r="F41" s="56">
        <v>1</v>
      </c>
      <c r="G41" s="39">
        <f t="shared" si="1"/>
        <v>89</v>
      </c>
      <c r="H41" s="60"/>
      <c r="I41" s="60"/>
      <c r="J41" s="60"/>
      <c r="K41" s="19">
        <f t="shared" si="5"/>
        <v>89</v>
      </c>
      <c r="L41" s="7" t="s">
        <v>22</v>
      </c>
      <c r="M41" s="201"/>
      <c r="N41" s="8">
        <f t="shared" si="2"/>
        <v>44.5</v>
      </c>
      <c r="O41" s="53"/>
      <c r="P41" s="39">
        <f t="shared" si="3"/>
        <v>59.63</v>
      </c>
      <c r="Q41" s="44"/>
      <c r="R41" s="59"/>
      <c r="S41" s="46"/>
    </row>
    <row r="42" spans="1:23" ht="15">
      <c r="A42" s="54">
        <v>45920</v>
      </c>
      <c r="B42" s="7" t="s">
        <v>35</v>
      </c>
      <c r="C42" s="56">
        <v>1</v>
      </c>
      <c r="D42" s="56">
        <v>0</v>
      </c>
      <c r="E42" s="56">
        <v>0</v>
      </c>
      <c r="F42" s="56">
        <v>2</v>
      </c>
      <c r="G42" s="39">
        <f t="shared" si="1"/>
        <v>112</v>
      </c>
      <c r="H42" s="60"/>
      <c r="I42" s="60"/>
      <c r="J42" s="60"/>
      <c r="K42" s="19">
        <f t="shared" si="5"/>
        <v>112</v>
      </c>
      <c r="L42" s="7" t="s">
        <v>56</v>
      </c>
      <c r="M42" s="201"/>
      <c r="N42" s="8">
        <f t="shared" si="2"/>
        <v>112</v>
      </c>
      <c r="O42" s="53"/>
      <c r="P42" s="39">
        <f t="shared" si="3"/>
        <v>75.040000000000006</v>
      </c>
      <c r="Q42" s="44"/>
      <c r="R42" s="59"/>
      <c r="S42" s="46"/>
    </row>
    <row r="43" spans="1:23" ht="15">
      <c r="A43" s="54">
        <v>45920</v>
      </c>
      <c r="B43" s="7" t="s">
        <v>27</v>
      </c>
      <c r="C43" s="56">
        <v>2</v>
      </c>
      <c r="D43" s="56">
        <v>0</v>
      </c>
      <c r="E43" s="56">
        <v>1</v>
      </c>
      <c r="F43" s="56">
        <v>2</v>
      </c>
      <c r="G43" s="39">
        <f t="shared" si="1"/>
        <v>145</v>
      </c>
      <c r="H43" s="60"/>
      <c r="I43" s="60"/>
      <c r="J43" s="60"/>
      <c r="K43" s="19">
        <f t="shared" si="5"/>
        <v>145</v>
      </c>
      <c r="L43" s="7" t="s">
        <v>28</v>
      </c>
      <c r="M43" s="201"/>
      <c r="N43" s="8">
        <f t="shared" si="2"/>
        <v>72.5</v>
      </c>
      <c r="O43" s="53"/>
      <c r="P43" s="39">
        <f t="shared" si="3"/>
        <v>97.15</v>
      </c>
      <c r="Q43" s="44"/>
      <c r="R43" s="59"/>
      <c r="S43" s="46"/>
    </row>
    <row r="44" spans="1:23" ht="15">
      <c r="A44" s="54">
        <v>45920</v>
      </c>
      <c r="B44" s="7" t="s">
        <v>36</v>
      </c>
      <c r="C44" s="56">
        <v>2</v>
      </c>
      <c r="D44" s="56">
        <v>0</v>
      </c>
      <c r="E44" s="56">
        <v>1</v>
      </c>
      <c r="F44" s="56">
        <v>1</v>
      </c>
      <c r="G44" s="39">
        <f>(23*D44)+(33*E44)+(56*F44)</f>
        <v>89</v>
      </c>
      <c r="H44" s="60"/>
      <c r="I44" s="60"/>
      <c r="J44" s="60"/>
      <c r="K44" s="19">
        <f t="shared" si="5"/>
        <v>89</v>
      </c>
      <c r="L44" s="7" t="s">
        <v>37</v>
      </c>
      <c r="M44" s="201"/>
      <c r="N44" s="8">
        <f t="shared" si="2"/>
        <v>44.5</v>
      </c>
      <c r="O44" s="53"/>
      <c r="P44" s="39">
        <f t="shared" si="3"/>
        <v>59.63</v>
      </c>
      <c r="Q44" s="44"/>
      <c r="R44" s="59"/>
      <c r="S44" s="46"/>
    </row>
    <row r="45" spans="1:23" ht="15">
      <c r="A45" s="54">
        <v>45920</v>
      </c>
      <c r="B45" s="7" t="s">
        <v>38</v>
      </c>
      <c r="C45" s="56">
        <v>5</v>
      </c>
      <c r="D45" s="56">
        <v>1</v>
      </c>
      <c r="E45" s="56">
        <v>2</v>
      </c>
      <c r="F45" s="56">
        <v>3</v>
      </c>
      <c r="G45" s="39">
        <f t="shared" si="1"/>
        <v>257</v>
      </c>
      <c r="H45" s="60"/>
      <c r="I45" s="60"/>
      <c r="J45" s="60"/>
      <c r="K45" s="19">
        <f t="shared" si="5"/>
        <v>257</v>
      </c>
      <c r="L45" s="7" t="s">
        <v>39</v>
      </c>
      <c r="M45" s="201"/>
      <c r="N45" s="8">
        <f t="shared" si="2"/>
        <v>51.4</v>
      </c>
      <c r="O45" s="53"/>
      <c r="P45" s="39">
        <f t="shared" si="3"/>
        <v>172.19</v>
      </c>
      <c r="Q45" s="44"/>
      <c r="R45" s="59"/>
      <c r="S45" s="46"/>
    </row>
    <row r="46" spans="1:23" ht="15">
      <c r="A46" s="54">
        <v>45920</v>
      </c>
      <c r="B46" s="7" t="s">
        <v>40</v>
      </c>
      <c r="C46" s="56">
        <v>4</v>
      </c>
      <c r="D46" s="56">
        <v>1</v>
      </c>
      <c r="E46" s="56">
        <v>1</v>
      </c>
      <c r="F46" s="56">
        <v>2</v>
      </c>
      <c r="G46" s="39">
        <f t="shared" si="1"/>
        <v>168</v>
      </c>
      <c r="H46" s="60"/>
      <c r="I46" s="60"/>
      <c r="J46" s="60"/>
      <c r="K46" s="19">
        <f t="shared" si="5"/>
        <v>168</v>
      </c>
      <c r="L46" s="7" t="s">
        <v>41</v>
      </c>
      <c r="M46" s="201"/>
      <c r="N46" s="8">
        <f t="shared" si="2"/>
        <v>42</v>
      </c>
      <c r="O46" s="53"/>
      <c r="P46" s="39">
        <f t="shared" si="3"/>
        <v>112.56</v>
      </c>
      <c r="Q46" s="44"/>
      <c r="R46" s="59"/>
      <c r="S46" s="46"/>
    </row>
    <row r="47" spans="1:23" ht="15">
      <c r="A47" s="54">
        <v>45920</v>
      </c>
      <c r="B47" s="7" t="s">
        <v>43</v>
      </c>
      <c r="C47" s="56">
        <v>9</v>
      </c>
      <c r="D47" s="56">
        <v>3</v>
      </c>
      <c r="E47" s="56">
        <v>2</v>
      </c>
      <c r="F47" s="56">
        <v>6</v>
      </c>
      <c r="G47" s="39">
        <f t="shared" si="1"/>
        <v>471</v>
      </c>
      <c r="H47" s="60"/>
      <c r="I47" s="60"/>
      <c r="J47" s="60"/>
      <c r="K47" s="19">
        <f t="shared" si="5"/>
        <v>471</v>
      </c>
      <c r="L47" s="7" t="s">
        <v>44</v>
      </c>
      <c r="M47" s="201"/>
      <c r="N47" s="8">
        <f t="shared" si="2"/>
        <v>52.333333333333336</v>
      </c>
      <c r="O47" s="53"/>
      <c r="P47" s="39">
        <f t="shared" si="3"/>
        <v>315.57</v>
      </c>
      <c r="Q47" s="44"/>
      <c r="R47" s="59"/>
      <c r="S47" s="46"/>
    </row>
    <row r="48" spans="1:23" ht="15">
      <c r="A48" s="54">
        <v>45920</v>
      </c>
      <c r="B48" s="7" t="s">
        <v>46</v>
      </c>
      <c r="C48" s="56">
        <v>10</v>
      </c>
      <c r="D48" s="56">
        <v>1</v>
      </c>
      <c r="E48" s="56">
        <v>3</v>
      </c>
      <c r="F48" s="56">
        <v>9</v>
      </c>
      <c r="G48" s="39">
        <f t="shared" si="1"/>
        <v>626</v>
      </c>
      <c r="H48" s="60"/>
      <c r="I48" s="60"/>
      <c r="J48" s="60"/>
      <c r="K48" s="19">
        <f t="shared" si="5"/>
        <v>626</v>
      </c>
      <c r="L48" s="7" t="s">
        <v>47</v>
      </c>
      <c r="M48" s="201"/>
      <c r="N48" s="8">
        <f t="shared" si="2"/>
        <v>62.6</v>
      </c>
      <c r="O48" s="53"/>
      <c r="P48" s="39">
        <f t="shared" si="3"/>
        <v>419.42</v>
      </c>
      <c r="Q48" s="44"/>
      <c r="R48" s="59"/>
      <c r="S48" s="46"/>
    </row>
    <row r="49" spans="1:23" ht="15">
      <c r="A49" s="54">
        <v>45920</v>
      </c>
      <c r="B49" s="7" t="s">
        <v>49</v>
      </c>
      <c r="C49" s="56">
        <v>2</v>
      </c>
      <c r="D49" s="56">
        <v>0</v>
      </c>
      <c r="E49" s="56">
        <v>1</v>
      </c>
      <c r="F49" s="56">
        <v>2</v>
      </c>
      <c r="G49" s="39">
        <f t="shared" si="1"/>
        <v>145</v>
      </c>
      <c r="H49" s="60"/>
      <c r="I49" s="60"/>
      <c r="J49" s="60"/>
      <c r="K49" s="19">
        <f t="shared" si="5"/>
        <v>145</v>
      </c>
      <c r="L49" s="7" t="s">
        <v>50</v>
      </c>
      <c r="M49" s="201"/>
      <c r="N49" s="8">
        <f t="shared" si="2"/>
        <v>72.5</v>
      </c>
      <c r="O49" s="53"/>
      <c r="P49" s="39">
        <f t="shared" si="3"/>
        <v>97.15</v>
      </c>
      <c r="Q49" s="44"/>
      <c r="R49" s="59"/>
      <c r="S49" s="46"/>
    </row>
    <row r="50" spans="1:23" ht="15">
      <c r="A50" s="54">
        <v>45920</v>
      </c>
      <c r="B50" s="7" t="s">
        <v>51</v>
      </c>
      <c r="C50" s="56">
        <v>16</v>
      </c>
      <c r="D50" s="56">
        <v>2</v>
      </c>
      <c r="E50" s="56">
        <v>5</v>
      </c>
      <c r="F50" s="56">
        <v>14</v>
      </c>
      <c r="G50" s="39">
        <f t="shared" si="1"/>
        <v>995</v>
      </c>
      <c r="H50" s="60"/>
      <c r="I50" s="60"/>
      <c r="J50" s="60"/>
      <c r="K50" s="19">
        <f t="shared" si="5"/>
        <v>995</v>
      </c>
      <c r="L50" s="7" t="s">
        <v>52</v>
      </c>
      <c r="M50" s="201"/>
      <c r="N50" s="8">
        <f t="shared" si="2"/>
        <v>62.1875</v>
      </c>
      <c r="O50" s="53"/>
      <c r="P50" s="39">
        <f t="shared" si="3"/>
        <v>666.65000000000009</v>
      </c>
      <c r="Q50" s="44"/>
      <c r="R50" s="59"/>
      <c r="S50" s="46"/>
    </row>
    <row r="51" spans="1:23" ht="15">
      <c r="A51" s="54">
        <v>45920</v>
      </c>
      <c r="B51" s="7" t="s">
        <v>53</v>
      </c>
      <c r="C51" s="56">
        <v>1</v>
      </c>
      <c r="D51" s="56">
        <v>0</v>
      </c>
      <c r="E51" s="56">
        <v>0</v>
      </c>
      <c r="F51" s="56">
        <v>2</v>
      </c>
      <c r="G51" s="39">
        <f t="shared" si="1"/>
        <v>112</v>
      </c>
      <c r="H51" s="60"/>
      <c r="I51" s="60"/>
      <c r="J51" s="60"/>
      <c r="K51" s="19">
        <f t="shared" si="5"/>
        <v>112</v>
      </c>
      <c r="L51" s="7" t="s">
        <v>54</v>
      </c>
      <c r="M51" s="201"/>
      <c r="N51" s="8">
        <f t="shared" si="2"/>
        <v>112</v>
      </c>
      <c r="O51" s="53"/>
      <c r="P51" s="39">
        <f t="shared" si="3"/>
        <v>75.040000000000006</v>
      </c>
      <c r="Q51" s="44"/>
      <c r="R51" s="59"/>
      <c r="S51" s="46"/>
    </row>
    <row r="52" spans="1:23" ht="15">
      <c r="A52" s="54">
        <v>45920</v>
      </c>
      <c r="B52" s="7" t="s">
        <v>30</v>
      </c>
      <c r="C52" s="56">
        <v>1</v>
      </c>
      <c r="D52" s="56">
        <v>0</v>
      </c>
      <c r="E52" s="56">
        <v>1</v>
      </c>
      <c r="F52" s="56">
        <v>0</v>
      </c>
      <c r="G52" s="39">
        <f t="shared" si="1"/>
        <v>33</v>
      </c>
      <c r="H52" s="60"/>
      <c r="I52" s="60"/>
      <c r="J52" s="60"/>
      <c r="K52" s="19">
        <f t="shared" si="5"/>
        <v>33</v>
      </c>
      <c r="L52" s="7" t="s">
        <v>31</v>
      </c>
      <c r="M52" s="201"/>
      <c r="N52" s="8">
        <f t="shared" si="2"/>
        <v>33</v>
      </c>
      <c r="O52" s="53"/>
      <c r="P52" s="39">
        <f t="shared" si="3"/>
        <v>22.110000000000003</v>
      </c>
      <c r="Q52" s="44"/>
      <c r="R52" s="59"/>
      <c r="S52" s="46"/>
    </row>
    <row r="53" spans="1:23" ht="15">
      <c r="A53" s="54">
        <v>45920</v>
      </c>
      <c r="B53" s="7" t="s">
        <v>62</v>
      </c>
      <c r="C53" s="61"/>
      <c r="D53" s="61"/>
      <c r="E53" s="61"/>
      <c r="F53" s="56">
        <v>4</v>
      </c>
      <c r="G53" s="39">
        <f t="shared" si="1"/>
        <v>224</v>
      </c>
      <c r="H53" s="60"/>
      <c r="I53" s="60"/>
      <c r="J53" s="60"/>
      <c r="K53" s="19">
        <f t="shared" si="5"/>
        <v>224</v>
      </c>
      <c r="L53" s="7" t="s">
        <v>63</v>
      </c>
      <c r="M53" s="202"/>
      <c r="N53" s="8" t="e">
        <f t="shared" si="2"/>
        <v>#DIV/0!</v>
      </c>
      <c r="O53" s="53"/>
      <c r="P53" s="39">
        <f t="shared" si="3"/>
        <v>150.08000000000001</v>
      </c>
      <c r="Q53" s="44"/>
      <c r="R53" s="59"/>
      <c r="S53" s="46"/>
    </row>
    <row r="54" spans="1:23">
      <c r="A54" s="62">
        <v>45920</v>
      </c>
      <c r="B54" s="29" t="s">
        <v>55</v>
      </c>
      <c r="C54" s="63">
        <f>SUM(C37:C53)</f>
        <v>324</v>
      </c>
      <c r="D54" s="63">
        <f t="shared" ref="D54:K54" si="7">SUM(D37:D53)</f>
        <v>53</v>
      </c>
      <c r="E54" s="63">
        <f t="shared" si="7"/>
        <v>95</v>
      </c>
      <c r="F54" s="63">
        <f t="shared" si="7"/>
        <v>256</v>
      </c>
      <c r="G54" s="64">
        <f t="shared" si="7"/>
        <v>18690</v>
      </c>
      <c r="H54" s="65">
        <f t="shared" si="7"/>
        <v>0</v>
      </c>
      <c r="I54" s="65">
        <f t="shared" si="7"/>
        <v>0</v>
      </c>
      <c r="J54" s="65">
        <f t="shared" si="7"/>
        <v>2800</v>
      </c>
      <c r="K54" s="65">
        <f t="shared" si="7"/>
        <v>21490</v>
      </c>
      <c r="L54" s="29"/>
      <c r="M54" s="29"/>
      <c r="N54" s="8">
        <f t="shared" si="2"/>
        <v>57.685185185185183</v>
      </c>
      <c r="O54" s="29"/>
      <c r="P54" s="39">
        <f t="shared" si="3"/>
        <v>12522.300000000001</v>
      </c>
      <c r="Q54" s="44"/>
      <c r="R54" s="59"/>
      <c r="S54" s="46"/>
    </row>
    <row r="55" spans="1:23" ht="36.75" customHeight="1">
      <c r="A55" s="1"/>
      <c r="B55" s="23"/>
      <c r="C55" s="2" t="s">
        <v>161</v>
      </c>
      <c r="D55" s="2" t="s">
        <v>162</v>
      </c>
      <c r="E55" s="2" t="s">
        <v>163</v>
      </c>
      <c r="F55" s="2" t="s">
        <v>164</v>
      </c>
      <c r="G55" s="3" t="s">
        <v>165</v>
      </c>
      <c r="H55" s="3" t="s">
        <v>133</v>
      </c>
      <c r="I55" s="53"/>
      <c r="J55" s="53"/>
      <c r="K55" s="117" t="s">
        <v>166</v>
      </c>
      <c r="L55" s="6" t="s">
        <v>134</v>
      </c>
      <c r="M55" s="55"/>
      <c r="N55" s="8" t="e">
        <f t="shared" si="2"/>
        <v>#VALUE!</v>
      </c>
      <c r="O55" s="9"/>
      <c r="P55" s="39" t="e">
        <f t="shared" si="3"/>
        <v>#VALUE!</v>
      </c>
      <c r="Q55" s="11"/>
      <c r="R55" s="10"/>
      <c r="S55" s="10"/>
      <c r="U55" s="44"/>
      <c r="V55" s="45"/>
      <c r="W55" s="46"/>
    </row>
    <row r="56" spans="1:23" ht="12.75" customHeight="1">
      <c r="A56" s="1">
        <v>45927</v>
      </c>
      <c r="B56" s="66" t="s">
        <v>26</v>
      </c>
      <c r="C56" s="114">
        <v>187</v>
      </c>
      <c r="D56" s="114">
        <v>84</v>
      </c>
      <c r="E56" s="114">
        <v>51</v>
      </c>
      <c r="F56" s="114">
        <v>69</v>
      </c>
      <c r="G56" s="39"/>
      <c r="H56" s="39"/>
      <c r="I56" s="53"/>
      <c r="J56" s="53"/>
      <c r="K56" s="19"/>
      <c r="L56" s="41" t="s">
        <v>65</v>
      </c>
      <c r="M56" s="193" t="s">
        <v>137</v>
      </c>
      <c r="N56" s="8">
        <f t="shared" si="2"/>
        <v>0</v>
      </c>
      <c r="O56" s="9"/>
      <c r="P56" s="39">
        <f t="shared" si="3"/>
        <v>0</v>
      </c>
      <c r="Q56" s="15">
        <v>12300</v>
      </c>
      <c r="R56" s="10" t="s">
        <v>24</v>
      </c>
      <c r="S56" s="15">
        <v>6669</v>
      </c>
      <c r="U56" s="44"/>
      <c r="V56" s="45"/>
      <c r="W56" s="46"/>
    </row>
    <row r="57" spans="1:23">
      <c r="A57" s="1">
        <v>45927</v>
      </c>
      <c r="B57" s="7" t="s">
        <v>24</v>
      </c>
      <c r="C57" s="53">
        <v>1</v>
      </c>
      <c r="D57" s="53"/>
      <c r="E57" s="53"/>
      <c r="F57" s="53">
        <v>1</v>
      </c>
      <c r="G57" s="39">
        <f t="shared" ref="G57:G68" si="8">(18*D57)+(23*E57)+(36*F57)</f>
        <v>36</v>
      </c>
      <c r="H57" s="39"/>
      <c r="I57" s="53"/>
      <c r="J57" s="53"/>
      <c r="K57" s="19">
        <f>G57+H57</f>
        <v>36</v>
      </c>
      <c r="L57" s="41" t="s">
        <v>63</v>
      </c>
      <c r="M57" s="194"/>
      <c r="N57" s="8">
        <f t="shared" si="2"/>
        <v>36</v>
      </c>
      <c r="O57" s="9"/>
      <c r="P57" s="39">
        <f t="shared" si="3"/>
        <v>24.12</v>
      </c>
      <c r="R57" s="10" t="s">
        <v>26</v>
      </c>
      <c r="S57" s="15">
        <v>12300</v>
      </c>
      <c r="U57" s="44"/>
      <c r="V57" s="45"/>
      <c r="W57" s="46"/>
    </row>
    <row r="58" spans="1:23">
      <c r="A58" s="1">
        <v>45927</v>
      </c>
      <c r="B58" s="7" t="s">
        <v>29</v>
      </c>
      <c r="C58" s="53">
        <v>1</v>
      </c>
      <c r="D58" s="53"/>
      <c r="E58" s="53"/>
      <c r="F58" s="53">
        <v>1</v>
      </c>
      <c r="G58" s="39">
        <f t="shared" si="8"/>
        <v>36</v>
      </c>
      <c r="H58" s="39"/>
      <c r="I58" s="53"/>
      <c r="J58" s="53"/>
      <c r="K58" s="19">
        <f t="shared" ref="K58:K69" si="9">G58+H58</f>
        <v>36</v>
      </c>
      <c r="L58" s="41" t="s">
        <v>63</v>
      </c>
      <c r="M58" s="194"/>
      <c r="N58" s="8">
        <f t="shared" si="2"/>
        <v>36</v>
      </c>
      <c r="O58" s="9"/>
      <c r="P58" s="39">
        <f t="shared" si="3"/>
        <v>24.12</v>
      </c>
      <c r="R58" s="10" t="s">
        <v>29</v>
      </c>
      <c r="S58" s="15">
        <v>3433</v>
      </c>
      <c r="U58" s="44"/>
      <c r="V58" s="45"/>
      <c r="W58" s="46"/>
    </row>
    <row r="59" spans="1:23" ht="15.75">
      <c r="A59" s="1">
        <v>45927</v>
      </c>
      <c r="B59" s="118" t="s">
        <v>32</v>
      </c>
      <c r="C59" s="53">
        <v>1</v>
      </c>
      <c r="D59" s="53"/>
      <c r="E59" s="53">
        <v>1</v>
      </c>
      <c r="F59" s="53"/>
      <c r="G59" s="39">
        <f t="shared" si="8"/>
        <v>23</v>
      </c>
      <c r="H59" s="39"/>
      <c r="I59" s="53"/>
      <c r="J59" s="53"/>
      <c r="K59" s="19">
        <f t="shared" si="9"/>
        <v>23</v>
      </c>
      <c r="L59" s="41" t="s">
        <v>63</v>
      </c>
      <c r="M59" s="194"/>
      <c r="N59" s="8">
        <f t="shared" si="2"/>
        <v>23</v>
      </c>
      <c r="O59" s="9"/>
      <c r="P59" s="39">
        <f t="shared" si="3"/>
        <v>15.41</v>
      </c>
      <c r="R59" s="10" t="s">
        <v>32</v>
      </c>
      <c r="S59" s="15">
        <v>6632</v>
      </c>
      <c r="U59" s="44"/>
      <c r="V59" s="45"/>
      <c r="W59" s="46"/>
    </row>
    <row r="60" spans="1:23" ht="15.75">
      <c r="A60" s="1">
        <v>45927</v>
      </c>
      <c r="B60" s="118" t="s">
        <v>135</v>
      </c>
      <c r="C60" s="53">
        <v>1</v>
      </c>
      <c r="D60" s="53"/>
      <c r="E60" s="53">
        <v>1</v>
      </c>
      <c r="F60" s="53"/>
      <c r="G60" s="39">
        <f t="shared" si="8"/>
        <v>23</v>
      </c>
      <c r="H60" s="39"/>
      <c r="I60" s="53"/>
      <c r="J60" s="53"/>
      <c r="K60" s="19">
        <f t="shared" si="9"/>
        <v>23</v>
      </c>
      <c r="L60" s="41" t="s">
        <v>63</v>
      </c>
      <c r="M60" s="194"/>
      <c r="N60" s="8">
        <f t="shared" si="2"/>
        <v>23</v>
      </c>
      <c r="O60" s="9"/>
      <c r="P60" s="39">
        <f t="shared" si="3"/>
        <v>15.41</v>
      </c>
      <c r="R60" s="10" t="s">
        <v>21</v>
      </c>
      <c r="S60" s="15">
        <v>4300</v>
      </c>
      <c r="U60" s="44"/>
      <c r="V60" s="45"/>
      <c r="W60" s="46"/>
    </row>
    <row r="61" spans="1:23" ht="15.75">
      <c r="A61" s="1">
        <v>45927</v>
      </c>
      <c r="B61" s="118" t="s">
        <v>36</v>
      </c>
      <c r="C61" s="53">
        <v>6</v>
      </c>
      <c r="D61" s="53">
        <v>2</v>
      </c>
      <c r="E61" s="53">
        <v>1</v>
      </c>
      <c r="F61" s="53">
        <v>4</v>
      </c>
      <c r="G61" s="39">
        <f t="shared" si="8"/>
        <v>203</v>
      </c>
      <c r="H61" s="39"/>
      <c r="I61" s="53"/>
      <c r="J61" s="53"/>
      <c r="K61" s="19">
        <f t="shared" si="9"/>
        <v>203</v>
      </c>
      <c r="L61" s="41" t="s">
        <v>63</v>
      </c>
      <c r="M61" s="194"/>
      <c r="N61" s="8">
        <f t="shared" si="2"/>
        <v>33.833333333333336</v>
      </c>
      <c r="O61" s="8"/>
      <c r="P61" s="39">
        <f t="shared" si="3"/>
        <v>136.01000000000002</v>
      </c>
      <c r="R61" s="10" t="s">
        <v>36</v>
      </c>
      <c r="S61" s="15">
        <v>7555</v>
      </c>
      <c r="U61" s="44"/>
      <c r="V61" s="45"/>
      <c r="W61" s="46"/>
    </row>
    <row r="62" spans="1:23" ht="15.75">
      <c r="A62" s="1">
        <v>45927</v>
      </c>
      <c r="B62" s="118" t="s">
        <v>42</v>
      </c>
      <c r="C62" s="53">
        <v>1</v>
      </c>
      <c r="D62" s="53"/>
      <c r="E62" s="53"/>
      <c r="F62" s="53">
        <v>1</v>
      </c>
      <c r="G62" s="39">
        <f t="shared" si="8"/>
        <v>36</v>
      </c>
      <c r="H62" s="39"/>
      <c r="I62" s="53"/>
      <c r="J62" s="53"/>
      <c r="K62" s="19">
        <f t="shared" si="9"/>
        <v>36</v>
      </c>
      <c r="L62" s="41" t="s">
        <v>63</v>
      </c>
      <c r="M62" s="194"/>
      <c r="N62" s="8">
        <f t="shared" si="2"/>
        <v>36</v>
      </c>
      <c r="O62" s="9"/>
      <c r="P62" s="39">
        <f t="shared" si="3"/>
        <v>24.12</v>
      </c>
      <c r="R62" s="10" t="s">
        <v>42</v>
      </c>
      <c r="S62" s="15">
        <v>4800</v>
      </c>
      <c r="U62" s="44"/>
      <c r="V62" s="45"/>
      <c r="W62" s="46"/>
    </row>
    <row r="63" spans="1:23" ht="15.75">
      <c r="A63" s="1">
        <v>45927</v>
      </c>
      <c r="B63" s="118" t="s">
        <v>48</v>
      </c>
      <c r="C63" s="53">
        <v>1</v>
      </c>
      <c r="D63" s="53"/>
      <c r="E63" s="53"/>
      <c r="F63" s="53">
        <v>2</v>
      </c>
      <c r="G63" s="39">
        <f t="shared" si="8"/>
        <v>72</v>
      </c>
      <c r="H63" s="39"/>
      <c r="I63" s="53"/>
      <c r="J63" s="53"/>
      <c r="K63" s="19">
        <f t="shared" si="9"/>
        <v>72</v>
      </c>
      <c r="L63" s="41" t="s">
        <v>63</v>
      </c>
      <c r="M63" s="194"/>
      <c r="N63" s="8">
        <f t="shared" si="2"/>
        <v>72</v>
      </c>
      <c r="O63" s="9"/>
      <c r="P63" s="39">
        <f t="shared" si="3"/>
        <v>48.24</v>
      </c>
      <c r="R63" s="10" t="s">
        <v>67</v>
      </c>
      <c r="S63" s="15">
        <v>7362</v>
      </c>
      <c r="U63" s="44"/>
      <c r="V63" s="45"/>
      <c r="W63" s="46"/>
    </row>
    <row r="64" spans="1:23" ht="15.75">
      <c r="A64" s="1">
        <v>45927</v>
      </c>
      <c r="B64" s="118" t="s">
        <v>40</v>
      </c>
      <c r="C64" s="53">
        <v>2</v>
      </c>
      <c r="D64" s="53">
        <v>1</v>
      </c>
      <c r="E64" s="53"/>
      <c r="F64" s="53">
        <v>1</v>
      </c>
      <c r="G64" s="39">
        <f t="shared" si="8"/>
        <v>54</v>
      </c>
      <c r="H64" s="83"/>
      <c r="I64" s="53"/>
      <c r="J64" s="53"/>
      <c r="K64" s="19">
        <f t="shared" si="9"/>
        <v>54</v>
      </c>
      <c r="L64" s="119" t="s">
        <v>63</v>
      </c>
      <c r="M64" s="194"/>
      <c r="N64" s="8">
        <f t="shared" si="2"/>
        <v>27</v>
      </c>
      <c r="O64" s="120"/>
      <c r="P64" s="39">
        <f t="shared" si="3"/>
        <v>36.18</v>
      </c>
      <c r="R64" s="10" t="s">
        <v>40</v>
      </c>
      <c r="S64" s="15">
        <v>3681</v>
      </c>
      <c r="U64" s="44"/>
      <c r="V64" s="45"/>
      <c r="W64" s="46"/>
    </row>
    <row r="65" spans="1:16" ht="15.75">
      <c r="A65" s="1">
        <v>45927</v>
      </c>
      <c r="B65" s="118" t="s">
        <v>46</v>
      </c>
      <c r="C65" s="53">
        <v>3</v>
      </c>
      <c r="D65" s="53"/>
      <c r="E65" s="53">
        <v>1</v>
      </c>
      <c r="F65" s="53">
        <v>3</v>
      </c>
      <c r="G65" s="39">
        <f t="shared" si="8"/>
        <v>131</v>
      </c>
      <c r="H65" s="53"/>
      <c r="I65" s="53"/>
      <c r="J65" s="53"/>
      <c r="K65" s="19">
        <f t="shared" si="9"/>
        <v>131</v>
      </c>
      <c r="L65" s="119" t="s">
        <v>63</v>
      </c>
      <c r="M65" s="194"/>
      <c r="N65" s="8">
        <f t="shared" si="2"/>
        <v>43.666666666666664</v>
      </c>
      <c r="O65" s="53"/>
      <c r="P65" s="39">
        <f t="shared" si="3"/>
        <v>87.77000000000001</v>
      </c>
    </row>
    <row r="66" spans="1:16" ht="15.75">
      <c r="A66" s="1">
        <v>45927</v>
      </c>
      <c r="B66" s="118" t="s">
        <v>49</v>
      </c>
      <c r="C66" s="53">
        <v>2</v>
      </c>
      <c r="D66" s="53">
        <v>1</v>
      </c>
      <c r="E66" s="53"/>
      <c r="F66" s="53">
        <v>2</v>
      </c>
      <c r="G66" s="39">
        <f t="shared" si="8"/>
        <v>90</v>
      </c>
      <c r="H66" s="53"/>
      <c r="I66" s="53"/>
      <c r="J66" s="53"/>
      <c r="K66" s="19">
        <f t="shared" si="9"/>
        <v>90</v>
      </c>
      <c r="L66" s="119" t="s">
        <v>63</v>
      </c>
      <c r="M66" s="194"/>
      <c r="N66" s="8">
        <f t="shared" si="2"/>
        <v>45</v>
      </c>
      <c r="O66" s="53"/>
      <c r="P66" s="39">
        <f t="shared" si="3"/>
        <v>60.300000000000004</v>
      </c>
    </row>
    <row r="67" spans="1:16" ht="15.75">
      <c r="A67" s="1">
        <v>45927</v>
      </c>
      <c r="B67" s="118" t="s">
        <v>51</v>
      </c>
      <c r="C67" s="53">
        <v>2</v>
      </c>
      <c r="D67" s="53">
        <v>1</v>
      </c>
      <c r="E67" s="53"/>
      <c r="F67" s="53">
        <v>2</v>
      </c>
      <c r="G67" s="39">
        <f t="shared" si="8"/>
        <v>90</v>
      </c>
      <c r="H67" s="53"/>
      <c r="I67" s="53"/>
      <c r="J67" s="53"/>
      <c r="K67" s="19">
        <f t="shared" si="9"/>
        <v>90</v>
      </c>
      <c r="L67" s="119" t="s">
        <v>63</v>
      </c>
      <c r="M67" s="194"/>
      <c r="N67" s="8">
        <f t="shared" ref="N67:N110" si="10">G67/C67</f>
        <v>45</v>
      </c>
      <c r="O67" s="53"/>
      <c r="P67" s="39">
        <f t="shared" ref="P67:P130" si="11">G67*0.67</f>
        <v>60.300000000000004</v>
      </c>
    </row>
    <row r="68" spans="1:16" ht="15.75">
      <c r="A68" s="1">
        <v>45927</v>
      </c>
      <c r="B68" s="118" t="s">
        <v>53</v>
      </c>
      <c r="C68" s="53">
        <v>11</v>
      </c>
      <c r="D68" s="53">
        <v>4</v>
      </c>
      <c r="E68" s="53">
        <v>4</v>
      </c>
      <c r="F68" s="53">
        <v>4</v>
      </c>
      <c r="G68" s="39">
        <f t="shared" si="8"/>
        <v>308</v>
      </c>
      <c r="H68" s="53"/>
      <c r="I68" s="53"/>
      <c r="J68" s="53"/>
      <c r="K68" s="19">
        <f t="shared" si="9"/>
        <v>308</v>
      </c>
      <c r="L68" s="119" t="s">
        <v>63</v>
      </c>
      <c r="M68" s="194"/>
      <c r="N68" s="8">
        <f t="shared" si="10"/>
        <v>28</v>
      </c>
      <c r="O68" s="53"/>
      <c r="P68" s="39">
        <f t="shared" si="11"/>
        <v>206.36</v>
      </c>
    </row>
    <row r="69" spans="1:16">
      <c r="A69" s="27">
        <v>45927</v>
      </c>
      <c r="B69" s="29" t="s">
        <v>136</v>
      </c>
      <c r="C69" s="29">
        <f>SUM(C57:C68)</f>
        <v>32</v>
      </c>
      <c r="D69" s="29">
        <f t="shared" ref="D69:F69" si="12">SUM(D57:D68)</f>
        <v>9</v>
      </c>
      <c r="E69" s="29">
        <f t="shared" si="12"/>
        <v>8</v>
      </c>
      <c r="F69" s="29">
        <f t="shared" si="12"/>
        <v>21</v>
      </c>
      <c r="G69" s="65">
        <f>SUM(G57:G68)</f>
        <v>1102</v>
      </c>
      <c r="H69" s="30">
        <v>370</v>
      </c>
      <c r="I69" s="65"/>
      <c r="J69" s="65"/>
      <c r="K69" s="65">
        <f t="shared" si="9"/>
        <v>1472</v>
      </c>
      <c r="L69" s="116"/>
      <c r="M69" s="203"/>
      <c r="N69" s="8">
        <f t="shared" si="10"/>
        <v>34.4375</v>
      </c>
      <c r="O69" s="116"/>
      <c r="P69" s="39">
        <f t="shared" si="11"/>
        <v>738.34</v>
      </c>
    </row>
    <row r="70" spans="1:16" ht="15">
      <c r="A70" s="35">
        <v>45955</v>
      </c>
      <c r="B70" s="113" t="s">
        <v>46</v>
      </c>
      <c r="C70" s="114">
        <v>206</v>
      </c>
      <c r="D70" s="114">
        <v>54</v>
      </c>
      <c r="E70" s="114">
        <v>60</v>
      </c>
      <c r="F70" s="114">
        <v>144</v>
      </c>
      <c r="G70" s="39">
        <f t="shared" ref="G70:G104" si="13">(23*D70)+(33*E70)+(56*F70)</f>
        <v>11286</v>
      </c>
      <c r="H70" s="57" t="s">
        <v>58</v>
      </c>
      <c r="I70" s="57" t="s">
        <v>15</v>
      </c>
      <c r="J70" s="57">
        <v>2800</v>
      </c>
      <c r="K70" s="39">
        <f t="shared" ref="K70:K85" si="14">G70+J70</f>
        <v>14086</v>
      </c>
      <c r="L70" s="7" t="s">
        <v>47</v>
      </c>
      <c r="M70" s="195" t="s">
        <v>131</v>
      </c>
      <c r="N70" s="8">
        <f t="shared" si="10"/>
        <v>54.786407766990294</v>
      </c>
      <c r="P70" s="39">
        <f t="shared" si="11"/>
        <v>7561.6200000000008</v>
      </c>
    </row>
    <row r="71" spans="1:16">
      <c r="A71" s="35">
        <v>45955</v>
      </c>
      <c r="B71" s="115" t="s">
        <v>24</v>
      </c>
      <c r="C71" s="53">
        <v>1</v>
      </c>
      <c r="D71" s="53">
        <v>0</v>
      </c>
      <c r="E71" s="53">
        <v>0</v>
      </c>
      <c r="F71" s="53">
        <v>2</v>
      </c>
      <c r="G71" s="39">
        <f t="shared" si="13"/>
        <v>112</v>
      </c>
      <c r="H71" s="53"/>
      <c r="I71" s="53"/>
      <c r="J71" s="53"/>
      <c r="K71" s="39">
        <f t="shared" si="14"/>
        <v>112</v>
      </c>
      <c r="L71" s="7" t="s">
        <v>25</v>
      </c>
      <c r="M71" s="198"/>
      <c r="N71" s="8">
        <f t="shared" si="10"/>
        <v>112</v>
      </c>
      <c r="P71" s="39">
        <f t="shared" si="11"/>
        <v>75.040000000000006</v>
      </c>
    </row>
    <row r="72" spans="1:16">
      <c r="A72" s="35">
        <v>45955</v>
      </c>
      <c r="B72" s="115" t="s">
        <v>32</v>
      </c>
      <c r="C72" s="53">
        <v>20</v>
      </c>
      <c r="D72" s="53">
        <v>7</v>
      </c>
      <c r="E72" s="53">
        <v>5</v>
      </c>
      <c r="F72" s="53">
        <v>11</v>
      </c>
      <c r="G72" s="39">
        <f t="shared" si="13"/>
        <v>942</v>
      </c>
      <c r="H72" s="53"/>
      <c r="I72" s="53"/>
      <c r="J72" s="53"/>
      <c r="K72" s="39">
        <f t="shared" si="14"/>
        <v>942</v>
      </c>
      <c r="L72" s="7" t="s">
        <v>34</v>
      </c>
      <c r="M72" s="198"/>
      <c r="N72" s="8">
        <f t="shared" si="10"/>
        <v>47.1</v>
      </c>
      <c r="P72" s="39">
        <f t="shared" si="11"/>
        <v>631.14</v>
      </c>
    </row>
    <row r="73" spans="1:16">
      <c r="A73" s="35">
        <v>45955</v>
      </c>
      <c r="B73" s="115" t="s">
        <v>132</v>
      </c>
      <c r="C73" s="53">
        <v>4</v>
      </c>
      <c r="D73" s="53">
        <v>1</v>
      </c>
      <c r="E73" s="53">
        <v>1</v>
      </c>
      <c r="F73" s="53">
        <v>3</v>
      </c>
      <c r="G73" s="39">
        <f t="shared" si="13"/>
        <v>224</v>
      </c>
      <c r="H73" s="53"/>
      <c r="I73" s="53"/>
      <c r="J73" s="53"/>
      <c r="K73" s="39">
        <f t="shared" si="14"/>
        <v>224</v>
      </c>
      <c r="L73" s="7" t="s">
        <v>22</v>
      </c>
      <c r="M73" s="198"/>
      <c r="N73" s="8">
        <f t="shared" si="10"/>
        <v>56</v>
      </c>
      <c r="P73" s="39">
        <f t="shared" si="11"/>
        <v>150.08000000000001</v>
      </c>
    </row>
    <row r="74" spans="1:16">
      <c r="A74" s="35">
        <v>45955</v>
      </c>
      <c r="B74" s="115" t="s">
        <v>35</v>
      </c>
      <c r="C74" s="53">
        <v>2</v>
      </c>
      <c r="D74" s="53">
        <v>0</v>
      </c>
      <c r="E74" s="53">
        <v>1</v>
      </c>
      <c r="F74" s="53">
        <v>2</v>
      </c>
      <c r="G74" s="39">
        <f t="shared" si="13"/>
        <v>145</v>
      </c>
      <c r="H74" s="53"/>
      <c r="I74" s="53"/>
      <c r="J74" s="53"/>
      <c r="K74" s="39">
        <f t="shared" si="14"/>
        <v>145</v>
      </c>
      <c r="L74" s="7" t="s">
        <v>56</v>
      </c>
      <c r="M74" s="198"/>
      <c r="N74" s="8">
        <f t="shared" si="10"/>
        <v>72.5</v>
      </c>
      <c r="P74" s="39">
        <f t="shared" si="11"/>
        <v>97.15</v>
      </c>
    </row>
    <row r="75" spans="1:16">
      <c r="A75" s="35">
        <v>45955</v>
      </c>
      <c r="B75" s="115" t="s">
        <v>27</v>
      </c>
      <c r="C75" s="53">
        <v>2</v>
      </c>
      <c r="D75" s="53">
        <v>1</v>
      </c>
      <c r="E75" s="53">
        <v>0</v>
      </c>
      <c r="F75" s="53">
        <v>1</v>
      </c>
      <c r="G75" s="39">
        <f t="shared" si="13"/>
        <v>79</v>
      </c>
      <c r="H75" s="53"/>
      <c r="I75" s="53"/>
      <c r="J75" s="53"/>
      <c r="K75" s="39">
        <f t="shared" si="14"/>
        <v>79</v>
      </c>
      <c r="L75" s="7" t="s">
        <v>28</v>
      </c>
      <c r="M75" s="198"/>
      <c r="N75" s="8">
        <f t="shared" si="10"/>
        <v>39.5</v>
      </c>
      <c r="P75" s="39">
        <f t="shared" si="11"/>
        <v>52.93</v>
      </c>
    </row>
    <row r="76" spans="1:16">
      <c r="A76" s="35">
        <v>45955</v>
      </c>
      <c r="B76" s="115" t="s">
        <v>36</v>
      </c>
      <c r="C76" s="53">
        <v>3</v>
      </c>
      <c r="D76" s="53">
        <v>1</v>
      </c>
      <c r="E76" s="53">
        <v>1</v>
      </c>
      <c r="F76" s="53">
        <v>2</v>
      </c>
      <c r="G76" s="39">
        <f t="shared" si="13"/>
        <v>168</v>
      </c>
      <c r="H76" s="53"/>
      <c r="I76" s="53"/>
      <c r="J76" s="53"/>
      <c r="K76" s="39">
        <f t="shared" si="14"/>
        <v>168</v>
      </c>
      <c r="L76" s="7" t="s">
        <v>37</v>
      </c>
      <c r="M76" s="198"/>
      <c r="N76" s="8">
        <f t="shared" si="10"/>
        <v>56</v>
      </c>
      <c r="P76" s="39">
        <f t="shared" si="11"/>
        <v>112.56</v>
      </c>
    </row>
    <row r="77" spans="1:16">
      <c r="A77" s="35">
        <v>45955</v>
      </c>
      <c r="B77" s="115" t="s">
        <v>42</v>
      </c>
      <c r="C77" s="53">
        <v>1</v>
      </c>
      <c r="D77" s="53">
        <v>0</v>
      </c>
      <c r="E77" s="53">
        <v>0</v>
      </c>
      <c r="F77" s="53">
        <v>1</v>
      </c>
      <c r="G77" s="39">
        <f t="shared" si="13"/>
        <v>56</v>
      </c>
      <c r="H77" s="53"/>
      <c r="I77" s="53"/>
      <c r="J77" s="53"/>
      <c r="K77" s="39">
        <f t="shared" si="14"/>
        <v>56</v>
      </c>
      <c r="L77" s="7" t="s">
        <v>60</v>
      </c>
      <c r="M77" s="198"/>
      <c r="N77" s="8">
        <f t="shared" si="10"/>
        <v>56</v>
      </c>
      <c r="P77" s="39">
        <f t="shared" si="11"/>
        <v>37.520000000000003</v>
      </c>
    </row>
    <row r="78" spans="1:16">
      <c r="A78" s="35">
        <v>45955</v>
      </c>
      <c r="B78" s="115" t="s">
        <v>38</v>
      </c>
      <c r="C78" s="53">
        <v>18</v>
      </c>
      <c r="D78" s="53">
        <v>3</v>
      </c>
      <c r="E78" s="53">
        <v>4</v>
      </c>
      <c r="F78" s="53">
        <v>18</v>
      </c>
      <c r="G78" s="39">
        <f t="shared" si="13"/>
        <v>1209</v>
      </c>
      <c r="H78" s="53"/>
      <c r="I78" s="53"/>
      <c r="J78" s="53"/>
      <c r="K78" s="39">
        <f t="shared" si="14"/>
        <v>1209</v>
      </c>
      <c r="L78" s="7" t="s">
        <v>39</v>
      </c>
      <c r="M78" s="198"/>
      <c r="N78" s="8">
        <f t="shared" si="10"/>
        <v>67.166666666666671</v>
      </c>
      <c r="P78" s="39">
        <f t="shared" si="11"/>
        <v>810.03000000000009</v>
      </c>
    </row>
    <row r="79" spans="1:16">
      <c r="A79" s="35">
        <v>45955</v>
      </c>
      <c r="B79" s="115" t="s">
        <v>48</v>
      </c>
      <c r="C79" s="53">
        <v>12</v>
      </c>
      <c r="D79" s="53">
        <v>2</v>
      </c>
      <c r="E79" s="53">
        <v>2</v>
      </c>
      <c r="F79" s="53">
        <v>15</v>
      </c>
      <c r="G79" s="39">
        <f t="shared" si="13"/>
        <v>952</v>
      </c>
      <c r="H79" s="53"/>
      <c r="I79" s="53"/>
      <c r="J79" s="53"/>
      <c r="K79" s="39">
        <f t="shared" si="14"/>
        <v>952</v>
      </c>
      <c r="L79" s="7" t="s">
        <v>61</v>
      </c>
      <c r="M79" s="198"/>
      <c r="N79" s="8">
        <f t="shared" si="10"/>
        <v>79.333333333333329</v>
      </c>
      <c r="P79" s="39">
        <f t="shared" si="11"/>
        <v>637.84</v>
      </c>
    </row>
    <row r="80" spans="1:16">
      <c r="A80" s="35">
        <v>45955</v>
      </c>
      <c r="B80" s="115" t="s">
        <v>40</v>
      </c>
      <c r="C80" s="53">
        <v>2</v>
      </c>
      <c r="D80" s="53">
        <v>0</v>
      </c>
      <c r="E80" s="53">
        <v>1</v>
      </c>
      <c r="F80" s="53">
        <v>2</v>
      </c>
      <c r="G80" s="39">
        <f t="shared" si="13"/>
        <v>145</v>
      </c>
      <c r="H80" s="53"/>
      <c r="I80" s="53"/>
      <c r="J80" s="53"/>
      <c r="K80" s="39">
        <f t="shared" si="14"/>
        <v>145</v>
      </c>
      <c r="L80" s="7" t="s">
        <v>41</v>
      </c>
      <c r="M80" s="198"/>
      <c r="N80" s="8">
        <f t="shared" si="10"/>
        <v>72.5</v>
      </c>
      <c r="P80" s="39">
        <f t="shared" si="11"/>
        <v>97.15</v>
      </c>
    </row>
    <row r="81" spans="1:16">
      <c r="A81" s="35">
        <v>45955</v>
      </c>
      <c r="B81" s="115" t="s">
        <v>43</v>
      </c>
      <c r="C81" s="53">
        <v>11</v>
      </c>
      <c r="D81" s="53">
        <v>4</v>
      </c>
      <c r="E81" s="53">
        <v>3</v>
      </c>
      <c r="F81" s="53">
        <v>6</v>
      </c>
      <c r="G81" s="39">
        <f t="shared" si="13"/>
        <v>527</v>
      </c>
      <c r="H81" s="53"/>
      <c r="I81" s="53"/>
      <c r="J81" s="53"/>
      <c r="K81" s="39">
        <f t="shared" si="14"/>
        <v>527</v>
      </c>
      <c r="L81" s="7" t="s">
        <v>44</v>
      </c>
      <c r="M81" s="198"/>
      <c r="N81" s="8">
        <f t="shared" si="10"/>
        <v>47.909090909090907</v>
      </c>
      <c r="P81" s="39">
        <f t="shared" si="11"/>
        <v>353.09000000000003</v>
      </c>
    </row>
    <row r="82" spans="1:16">
      <c r="A82" s="35">
        <v>45955</v>
      </c>
      <c r="B82" s="115" t="s">
        <v>51</v>
      </c>
      <c r="C82" s="53">
        <v>6</v>
      </c>
      <c r="D82" s="53">
        <v>0</v>
      </c>
      <c r="E82" s="53">
        <v>2</v>
      </c>
      <c r="F82" s="53">
        <v>7</v>
      </c>
      <c r="G82" s="39">
        <f t="shared" si="13"/>
        <v>458</v>
      </c>
      <c r="H82" s="53"/>
      <c r="I82" s="53"/>
      <c r="J82" s="53"/>
      <c r="K82" s="39">
        <f t="shared" si="14"/>
        <v>458</v>
      </c>
      <c r="L82" s="7" t="s">
        <v>52</v>
      </c>
      <c r="M82" s="198"/>
      <c r="N82" s="8">
        <f t="shared" si="10"/>
        <v>76.333333333333329</v>
      </c>
      <c r="P82" s="39">
        <f t="shared" si="11"/>
        <v>306.86</v>
      </c>
    </row>
    <row r="83" spans="1:16">
      <c r="A83" s="35">
        <v>45955</v>
      </c>
      <c r="B83" s="115" t="s">
        <v>53</v>
      </c>
      <c r="C83" s="53">
        <v>3</v>
      </c>
      <c r="D83" s="53">
        <v>1</v>
      </c>
      <c r="E83" s="53">
        <v>0</v>
      </c>
      <c r="F83" s="53">
        <v>4</v>
      </c>
      <c r="G83" s="39">
        <f t="shared" si="13"/>
        <v>247</v>
      </c>
      <c r="H83" s="53"/>
      <c r="I83" s="53"/>
      <c r="J83" s="53"/>
      <c r="K83" s="39">
        <f t="shared" si="14"/>
        <v>247</v>
      </c>
      <c r="L83" s="7" t="s">
        <v>54</v>
      </c>
      <c r="M83" s="198"/>
      <c r="N83" s="8">
        <f t="shared" si="10"/>
        <v>82.333333333333329</v>
      </c>
      <c r="P83" s="39">
        <f t="shared" si="11"/>
        <v>165.49</v>
      </c>
    </row>
    <row r="84" spans="1:16">
      <c r="A84" s="35">
        <v>45955</v>
      </c>
      <c r="B84" s="115" t="s">
        <v>30</v>
      </c>
      <c r="C84" s="53">
        <v>2</v>
      </c>
      <c r="D84" s="53">
        <v>0</v>
      </c>
      <c r="E84" s="53">
        <v>0</v>
      </c>
      <c r="F84" s="53">
        <v>4</v>
      </c>
      <c r="G84" s="39">
        <f t="shared" si="13"/>
        <v>224</v>
      </c>
      <c r="H84" s="53"/>
      <c r="I84" s="53"/>
      <c r="J84" s="53"/>
      <c r="K84" s="39">
        <f t="shared" si="14"/>
        <v>224</v>
      </c>
      <c r="L84" s="7" t="s">
        <v>31</v>
      </c>
      <c r="M84" s="198"/>
      <c r="N84" s="8">
        <f t="shared" si="10"/>
        <v>112</v>
      </c>
      <c r="P84" s="39">
        <f t="shared" si="11"/>
        <v>150.08000000000001</v>
      </c>
    </row>
    <row r="85" spans="1:16">
      <c r="A85" s="35">
        <v>45955</v>
      </c>
      <c r="B85" s="7" t="s">
        <v>62</v>
      </c>
      <c r="C85" s="53"/>
      <c r="D85" s="53"/>
      <c r="E85" s="53"/>
      <c r="F85" s="53">
        <v>7</v>
      </c>
      <c r="G85" s="39">
        <f t="shared" si="13"/>
        <v>392</v>
      </c>
      <c r="H85" s="53"/>
      <c r="I85" s="53"/>
      <c r="J85" s="53"/>
      <c r="K85" s="39">
        <f t="shared" si="14"/>
        <v>392</v>
      </c>
      <c r="L85" s="7" t="s">
        <v>63</v>
      </c>
      <c r="M85" s="199"/>
      <c r="N85" s="8" t="e">
        <f t="shared" si="10"/>
        <v>#DIV/0!</v>
      </c>
      <c r="P85" s="39">
        <f t="shared" si="11"/>
        <v>262.64000000000004</v>
      </c>
    </row>
    <row r="86" spans="1:16">
      <c r="A86" s="62">
        <v>45955</v>
      </c>
      <c r="B86" s="29" t="s">
        <v>55</v>
      </c>
      <c r="C86" s="29">
        <f>SUM(C70:C85)</f>
        <v>293</v>
      </c>
      <c r="D86" s="29">
        <f>SUM(D70:D85)</f>
        <v>74</v>
      </c>
      <c r="E86" s="29">
        <f>SUM(E70:E85)</f>
        <v>80</v>
      </c>
      <c r="F86" s="29">
        <f>SUM(F70:F85)</f>
        <v>229</v>
      </c>
      <c r="G86" s="65">
        <f t="shared" si="13"/>
        <v>17166</v>
      </c>
      <c r="H86" s="65"/>
      <c r="I86" s="65"/>
      <c r="J86" s="65">
        <f>SUM(J70:J85)</f>
        <v>2800</v>
      </c>
      <c r="K86" s="65">
        <f>SUM(K70:K85)</f>
        <v>19966</v>
      </c>
      <c r="L86" s="116"/>
      <c r="M86" s="116"/>
      <c r="N86" s="8">
        <f t="shared" si="10"/>
        <v>58.587030716723547</v>
      </c>
      <c r="P86" s="39">
        <f t="shared" si="11"/>
        <v>11501.220000000001</v>
      </c>
    </row>
    <row r="87" spans="1:16">
      <c r="A87" s="35">
        <v>45976</v>
      </c>
      <c r="B87" s="122" t="s">
        <v>42</v>
      </c>
      <c r="C87" s="89">
        <v>106</v>
      </c>
      <c r="D87" s="89">
        <v>32</v>
      </c>
      <c r="E87" s="89">
        <v>26</v>
      </c>
      <c r="F87" s="89">
        <v>43</v>
      </c>
      <c r="G87" s="39">
        <f t="shared" si="13"/>
        <v>4002</v>
      </c>
      <c r="H87" s="7" t="s">
        <v>58</v>
      </c>
      <c r="I87" s="7" t="s">
        <v>58</v>
      </c>
      <c r="J87" s="40">
        <v>2800</v>
      </c>
      <c r="K87" s="39">
        <f t="shared" ref="K87:K104" si="15">G87+J87</f>
        <v>6802</v>
      </c>
      <c r="L87" s="7" t="s">
        <v>60</v>
      </c>
      <c r="M87" s="193" t="s">
        <v>142</v>
      </c>
      <c r="N87" s="8">
        <f t="shared" si="10"/>
        <v>37.754716981132077</v>
      </c>
      <c r="P87" s="39">
        <f t="shared" si="11"/>
        <v>2681.34</v>
      </c>
    </row>
    <row r="88" spans="1:16" ht="14.25">
      <c r="A88" s="123">
        <v>45976</v>
      </c>
      <c r="B88" s="124" t="s">
        <v>24</v>
      </c>
      <c r="C88" s="125">
        <v>3</v>
      </c>
      <c r="D88" s="125">
        <v>1</v>
      </c>
      <c r="E88" s="125">
        <v>1</v>
      </c>
      <c r="F88" s="125">
        <v>1</v>
      </c>
      <c r="G88" s="18">
        <f t="shared" si="13"/>
        <v>112</v>
      </c>
      <c r="H88" s="53"/>
      <c r="I88" s="53"/>
      <c r="J88" s="53"/>
      <c r="K88" s="39">
        <f t="shared" si="15"/>
        <v>112</v>
      </c>
      <c r="L88" s="7" t="s">
        <v>25</v>
      </c>
      <c r="M88" s="194"/>
      <c r="N88" s="8">
        <f t="shared" si="10"/>
        <v>37.333333333333336</v>
      </c>
      <c r="P88" s="39">
        <f t="shared" si="11"/>
        <v>75.040000000000006</v>
      </c>
    </row>
    <row r="89" spans="1:16" ht="14.25">
      <c r="A89" s="123">
        <v>45976</v>
      </c>
      <c r="B89" s="124" t="s">
        <v>26</v>
      </c>
      <c r="C89" s="125">
        <v>4</v>
      </c>
      <c r="D89" s="125">
        <v>2</v>
      </c>
      <c r="E89" s="125">
        <v>1</v>
      </c>
      <c r="F89" s="125">
        <v>3</v>
      </c>
      <c r="G89" s="18">
        <f t="shared" si="13"/>
        <v>247</v>
      </c>
      <c r="H89" s="53"/>
      <c r="I89" s="53"/>
      <c r="J89" s="53"/>
      <c r="K89" s="39">
        <f t="shared" si="15"/>
        <v>247</v>
      </c>
      <c r="L89" s="7" t="s">
        <v>33</v>
      </c>
      <c r="M89" s="194"/>
      <c r="N89" s="8">
        <f t="shared" si="10"/>
        <v>61.75</v>
      </c>
      <c r="P89" s="39">
        <f t="shared" si="11"/>
        <v>165.49</v>
      </c>
    </row>
    <row r="90" spans="1:16" ht="14.25">
      <c r="A90" s="123">
        <v>45976</v>
      </c>
      <c r="B90" s="124" t="s">
        <v>29</v>
      </c>
      <c r="C90" s="125">
        <v>15</v>
      </c>
      <c r="D90" s="125">
        <v>4</v>
      </c>
      <c r="E90" s="125">
        <v>3</v>
      </c>
      <c r="F90" s="125">
        <v>13</v>
      </c>
      <c r="G90" s="18">
        <f t="shared" si="13"/>
        <v>919</v>
      </c>
      <c r="H90" s="53"/>
      <c r="I90" s="53"/>
      <c r="J90" s="53"/>
      <c r="K90" s="39">
        <f t="shared" si="15"/>
        <v>919</v>
      </c>
      <c r="L90" s="7" t="s">
        <v>59</v>
      </c>
      <c r="M90" s="194"/>
      <c r="N90" s="8">
        <f t="shared" si="10"/>
        <v>61.266666666666666</v>
      </c>
      <c r="P90" s="39">
        <f t="shared" si="11"/>
        <v>615.73</v>
      </c>
    </row>
    <row r="91" spans="1:16" ht="14.25">
      <c r="A91" s="123">
        <v>45976</v>
      </c>
      <c r="B91" s="124" t="s">
        <v>32</v>
      </c>
      <c r="C91" s="125">
        <v>7</v>
      </c>
      <c r="D91" s="125">
        <v>1</v>
      </c>
      <c r="E91" s="125">
        <v>0</v>
      </c>
      <c r="F91" s="125">
        <v>11</v>
      </c>
      <c r="G91" s="18">
        <f t="shared" si="13"/>
        <v>639</v>
      </c>
      <c r="H91" s="53"/>
      <c r="I91" s="53"/>
      <c r="J91" s="53"/>
      <c r="K91" s="39">
        <f t="shared" si="15"/>
        <v>639</v>
      </c>
      <c r="L91" s="7" t="s">
        <v>34</v>
      </c>
      <c r="M91" s="194"/>
      <c r="N91" s="8">
        <f t="shared" si="10"/>
        <v>91.285714285714292</v>
      </c>
      <c r="P91" s="39">
        <f t="shared" si="11"/>
        <v>428.13000000000005</v>
      </c>
    </row>
    <row r="92" spans="1:16" ht="15" customHeight="1">
      <c r="A92" s="123">
        <v>45976</v>
      </c>
      <c r="B92" s="124" t="s">
        <v>21</v>
      </c>
      <c r="C92" s="125">
        <v>1</v>
      </c>
      <c r="D92" s="125">
        <v>0</v>
      </c>
      <c r="E92" s="125">
        <v>0</v>
      </c>
      <c r="F92" s="125">
        <v>2</v>
      </c>
      <c r="G92" s="18">
        <f t="shared" si="13"/>
        <v>112</v>
      </c>
      <c r="H92" s="53"/>
      <c r="I92" s="53"/>
      <c r="J92" s="53"/>
      <c r="K92" s="39">
        <f t="shared" si="15"/>
        <v>112</v>
      </c>
      <c r="L92" s="7" t="s">
        <v>22</v>
      </c>
      <c r="M92" s="194"/>
      <c r="N92" s="8">
        <f t="shared" si="10"/>
        <v>112</v>
      </c>
      <c r="P92" s="39">
        <f t="shared" si="11"/>
        <v>75.040000000000006</v>
      </c>
    </row>
    <row r="93" spans="1:16" ht="14.25">
      <c r="A93" s="123">
        <v>45976</v>
      </c>
      <c r="B93" s="124" t="s">
        <v>35</v>
      </c>
      <c r="C93" s="125">
        <v>3</v>
      </c>
      <c r="D93" s="125">
        <v>1</v>
      </c>
      <c r="E93" s="125">
        <v>1</v>
      </c>
      <c r="F93" s="125">
        <v>2</v>
      </c>
      <c r="G93" s="18">
        <f t="shared" si="13"/>
        <v>168</v>
      </c>
      <c r="H93" s="53"/>
      <c r="I93" s="53"/>
      <c r="J93" s="53"/>
      <c r="K93" s="39">
        <f t="shared" si="15"/>
        <v>168</v>
      </c>
      <c r="L93" s="7" t="s">
        <v>56</v>
      </c>
      <c r="M93" s="194"/>
      <c r="N93" s="8">
        <f t="shared" si="10"/>
        <v>56</v>
      </c>
      <c r="P93" s="39">
        <f t="shared" si="11"/>
        <v>112.56</v>
      </c>
    </row>
    <row r="94" spans="1:16" ht="14.25">
      <c r="A94" s="123">
        <v>45976</v>
      </c>
      <c r="B94" s="124" t="s">
        <v>27</v>
      </c>
      <c r="C94" s="125">
        <v>2</v>
      </c>
      <c r="D94" s="125">
        <v>0</v>
      </c>
      <c r="E94" s="125">
        <v>1</v>
      </c>
      <c r="F94" s="125">
        <v>1</v>
      </c>
      <c r="G94" s="18">
        <f t="shared" si="13"/>
        <v>89</v>
      </c>
      <c r="H94" s="53"/>
      <c r="I94" s="53"/>
      <c r="J94" s="53"/>
      <c r="K94" s="39">
        <f t="shared" si="15"/>
        <v>89</v>
      </c>
      <c r="L94" s="7" t="s">
        <v>28</v>
      </c>
      <c r="M94" s="194"/>
      <c r="N94" s="8">
        <f t="shared" si="10"/>
        <v>44.5</v>
      </c>
      <c r="P94" s="39">
        <f t="shared" si="11"/>
        <v>59.63</v>
      </c>
    </row>
    <row r="95" spans="1:16" ht="14.25">
      <c r="A95" s="123">
        <v>45976</v>
      </c>
      <c r="B95" s="124" t="s">
        <v>36</v>
      </c>
      <c r="C95" s="125">
        <v>25</v>
      </c>
      <c r="D95" s="125">
        <v>5</v>
      </c>
      <c r="E95" s="125">
        <v>10</v>
      </c>
      <c r="F95" s="125">
        <v>12</v>
      </c>
      <c r="G95" s="18">
        <f t="shared" si="13"/>
        <v>1117</v>
      </c>
      <c r="H95" s="53"/>
      <c r="I95" s="53"/>
      <c r="J95" s="53"/>
      <c r="K95" s="39">
        <f t="shared" si="15"/>
        <v>1117</v>
      </c>
      <c r="L95" s="7" t="s">
        <v>37</v>
      </c>
      <c r="M95" s="194"/>
      <c r="N95" s="8">
        <f t="shared" si="10"/>
        <v>44.68</v>
      </c>
      <c r="P95" s="39">
        <f t="shared" si="11"/>
        <v>748.3900000000001</v>
      </c>
    </row>
    <row r="96" spans="1:16" ht="14.25">
      <c r="A96" s="123">
        <v>45976</v>
      </c>
      <c r="B96" s="124" t="s">
        <v>38</v>
      </c>
      <c r="C96" s="125">
        <v>4</v>
      </c>
      <c r="D96" s="125">
        <v>2</v>
      </c>
      <c r="E96" s="125">
        <v>0</v>
      </c>
      <c r="F96" s="125">
        <v>3</v>
      </c>
      <c r="G96" s="18">
        <f t="shared" si="13"/>
        <v>214</v>
      </c>
      <c r="H96" s="53"/>
      <c r="I96" s="53"/>
      <c r="J96" s="53"/>
      <c r="K96" s="39">
        <f t="shared" si="15"/>
        <v>214</v>
      </c>
      <c r="L96" s="7" t="s">
        <v>39</v>
      </c>
      <c r="M96" s="194"/>
      <c r="N96" s="8">
        <f t="shared" si="10"/>
        <v>53.5</v>
      </c>
      <c r="P96" s="39">
        <f t="shared" si="11"/>
        <v>143.38</v>
      </c>
    </row>
    <row r="97" spans="1:16" ht="14.25">
      <c r="A97" s="123">
        <v>45976</v>
      </c>
      <c r="B97" s="124" t="s">
        <v>48</v>
      </c>
      <c r="C97" s="125">
        <v>3</v>
      </c>
      <c r="D97" s="125">
        <v>1</v>
      </c>
      <c r="E97" s="125">
        <v>0</v>
      </c>
      <c r="F97" s="125">
        <v>4</v>
      </c>
      <c r="G97" s="18">
        <f t="shared" si="13"/>
        <v>247</v>
      </c>
      <c r="H97" s="53"/>
      <c r="I97" s="53"/>
      <c r="J97" s="53"/>
      <c r="K97" s="39">
        <f t="shared" si="15"/>
        <v>247</v>
      </c>
      <c r="L97" s="7" t="s">
        <v>61</v>
      </c>
      <c r="M97" s="194"/>
      <c r="N97" s="8">
        <f t="shared" si="10"/>
        <v>82.333333333333329</v>
      </c>
      <c r="P97" s="39">
        <f t="shared" si="11"/>
        <v>165.49</v>
      </c>
    </row>
    <row r="98" spans="1:16" ht="14.25">
      <c r="A98" s="123">
        <v>45976</v>
      </c>
      <c r="B98" s="124" t="s">
        <v>40</v>
      </c>
      <c r="C98" s="125">
        <v>11</v>
      </c>
      <c r="D98" s="125">
        <v>2</v>
      </c>
      <c r="E98" s="125">
        <v>0</v>
      </c>
      <c r="F98" s="125">
        <v>11</v>
      </c>
      <c r="G98" s="18">
        <f t="shared" si="13"/>
        <v>662</v>
      </c>
      <c r="H98" s="53"/>
      <c r="I98" s="53"/>
      <c r="J98" s="53"/>
      <c r="K98" s="39">
        <f t="shared" si="15"/>
        <v>662</v>
      </c>
      <c r="L98" s="7" t="s">
        <v>41</v>
      </c>
      <c r="M98" s="194"/>
      <c r="N98" s="8">
        <f t="shared" si="10"/>
        <v>60.18181818181818</v>
      </c>
      <c r="P98" s="39">
        <f t="shared" si="11"/>
        <v>443.54</v>
      </c>
    </row>
    <row r="99" spans="1:16" ht="14.25">
      <c r="A99" s="123">
        <v>45976</v>
      </c>
      <c r="B99" s="124" t="s">
        <v>43</v>
      </c>
      <c r="C99" s="125">
        <v>7</v>
      </c>
      <c r="D99" s="125">
        <v>1</v>
      </c>
      <c r="E99" s="125">
        <v>1</v>
      </c>
      <c r="F99" s="125">
        <v>6</v>
      </c>
      <c r="G99" s="18">
        <f t="shared" si="13"/>
        <v>392</v>
      </c>
      <c r="H99" s="53"/>
      <c r="I99" s="53"/>
      <c r="J99" s="53"/>
      <c r="K99" s="39">
        <f t="shared" si="15"/>
        <v>392</v>
      </c>
      <c r="L99" s="7" t="s">
        <v>44</v>
      </c>
      <c r="M99" s="194"/>
      <c r="N99" s="8">
        <f t="shared" si="10"/>
        <v>56</v>
      </c>
      <c r="P99" s="39">
        <f t="shared" si="11"/>
        <v>262.64000000000004</v>
      </c>
    </row>
    <row r="100" spans="1:16" ht="14.25">
      <c r="A100" s="123">
        <v>45976</v>
      </c>
      <c r="B100" s="124" t="s">
        <v>46</v>
      </c>
      <c r="C100" s="125">
        <v>8</v>
      </c>
      <c r="D100" s="125">
        <v>4</v>
      </c>
      <c r="E100" s="125">
        <v>0</v>
      </c>
      <c r="F100" s="125">
        <v>5</v>
      </c>
      <c r="G100" s="18">
        <f t="shared" si="13"/>
        <v>372</v>
      </c>
      <c r="H100" s="53"/>
      <c r="I100" s="53"/>
      <c r="J100" s="53"/>
      <c r="K100" s="39">
        <f t="shared" si="15"/>
        <v>372</v>
      </c>
      <c r="L100" s="7" t="s">
        <v>47</v>
      </c>
      <c r="M100" s="194"/>
      <c r="N100" s="8">
        <f t="shared" si="10"/>
        <v>46.5</v>
      </c>
      <c r="P100" s="39">
        <f t="shared" si="11"/>
        <v>249.24</v>
      </c>
    </row>
    <row r="101" spans="1:16" ht="14.25">
      <c r="A101" s="123">
        <v>45976</v>
      </c>
      <c r="B101" s="124" t="s">
        <v>49</v>
      </c>
      <c r="C101" s="125">
        <v>3</v>
      </c>
      <c r="D101" s="125">
        <v>0</v>
      </c>
      <c r="E101" s="125">
        <v>3</v>
      </c>
      <c r="F101" s="125">
        <v>0</v>
      </c>
      <c r="G101" s="18">
        <f t="shared" si="13"/>
        <v>99</v>
      </c>
      <c r="H101" s="53"/>
      <c r="I101" s="53"/>
      <c r="J101" s="53"/>
      <c r="K101" s="39">
        <f t="shared" si="15"/>
        <v>99</v>
      </c>
      <c r="L101" s="7" t="s">
        <v>50</v>
      </c>
      <c r="M101" s="194"/>
      <c r="N101" s="8">
        <f t="shared" si="10"/>
        <v>33</v>
      </c>
      <c r="P101" s="39">
        <f t="shared" si="11"/>
        <v>66.33</v>
      </c>
    </row>
    <row r="102" spans="1:16" ht="14.25">
      <c r="A102" s="123">
        <v>45976</v>
      </c>
      <c r="B102" s="124" t="s">
        <v>51</v>
      </c>
      <c r="C102" s="125">
        <v>19</v>
      </c>
      <c r="D102" s="125">
        <v>10</v>
      </c>
      <c r="E102" s="125">
        <v>4</v>
      </c>
      <c r="F102" s="125">
        <v>6</v>
      </c>
      <c r="G102" s="18">
        <f t="shared" si="13"/>
        <v>698</v>
      </c>
      <c r="H102" s="53"/>
      <c r="I102" s="53"/>
      <c r="J102" s="53"/>
      <c r="K102" s="39">
        <f t="shared" si="15"/>
        <v>698</v>
      </c>
      <c r="L102" s="7" t="s">
        <v>52</v>
      </c>
      <c r="M102" s="194"/>
      <c r="N102" s="8">
        <f t="shared" si="10"/>
        <v>36.736842105263158</v>
      </c>
      <c r="P102" s="39">
        <f t="shared" si="11"/>
        <v>467.66</v>
      </c>
    </row>
    <row r="103" spans="1:16" ht="14.25">
      <c r="A103" s="123">
        <v>45976</v>
      </c>
      <c r="B103" s="124" t="s">
        <v>53</v>
      </c>
      <c r="C103" s="125">
        <v>23</v>
      </c>
      <c r="D103" s="125">
        <v>6</v>
      </c>
      <c r="E103" s="125">
        <v>10</v>
      </c>
      <c r="F103" s="125">
        <v>12</v>
      </c>
      <c r="G103" s="18">
        <f t="shared" si="13"/>
        <v>1140</v>
      </c>
      <c r="H103" s="53"/>
      <c r="I103" s="53"/>
      <c r="J103" s="53"/>
      <c r="K103" s="39">
        <f t="shared" si="15"/>
        <v>1140</v>
      </c>
      <c r="L103" s="7" t="s">
        <v>54</v>
      </c>
      <c r="M103" s="194"/>
      <c r="N103" s="8">
        <f t="shared" si="10"/>
        <v>49.565217391304351</v>
      </c>
      <c r="P103" s="39">
        <f t="shared" si="11"/>
        <v>763.80000000000007</v>
      </c>
    </row>
    <row r="104" spans="1:16" ht="14.25">
      <c r="A104" s="123">
        <v>45976</v>
      </c>
      <c r="B104" s="124" t="s">
        <v>30</v>
      </c>
      <c r="C104" s="125">
        <v>6</v>
      </c>
      <c r="D104" s="125">
        <v>2</v>
      </c>
      <c r="E104" s="125">
        <v>0</v>
      </c>
      <c r="F104" s="125">
        <v>8</v>
      </c>
      <c r="G104" s="18">
        <f t="shared" si="13"/>
        <v>494</v>
      </c>
      <c r="H104" s="53"/>
      <c r="I104" s="53"/>
      <c r="J104" s="53"/>
      <c r="K104" s="39">
        <f t="shared" si="15"/>
        <v>494</v>
      </c>
      <c r="L104" s="7" t="s">
        <v>31</v>
      </c>
      <c r="M104" s="194"/>
      <c r="N104" s="8">
        <f t="shared" si="10"/>
        <v>82.333333333333329</v>
      </c>
      <c r="P104" s="39">
        <f t="shared" si="11"/>
        <v>330.98</v>
      </c>
    </row>
    <row r="105" spans="1:16">
      <c r="A105" s="62">
        <v>45976</v>
      </c>
      <c r="B105" s="126" t="s">
        <v>55</v>
      </c>
      <c r="C105" s="126">
        <f>SUM(C87:C104)</f>
        <v>250</v>
      </c>
      <c r="D105" s="126">
        <f t="shared" ref="D105:K105" si="16">SUM(D87:D104)</f>
        <v>74</v>
      </c>
      <c r="E105" s="126">
        <f t="shared" si="16"/>
        <v>61</v>
      </c>
      <c r="F105" s="126">
        <f t="shared" si="16"/>
        <v>143</v>
      </c>
      <c r="G105" s="127">
        <f t="shared" si="16"/>
        <v>11723</v>
      </c>
      <c r="H105" s="127">
        <f t="shared" si="16"/>
        <v>0</v>
      </c>
      <c r="I105" s="127">
        <f t="shared" si="16"/>
        <v>0</v>
      </c>
      <c r="J105" s="127">
        <f t="shared" si="16"/>
        <v>2800</v>
      </c>
      <c r="K105" s="127">
        <f t="shared" si="16"/>
        <v>14523</v>
      </c>
      <c r="L105" s="29"/>
      <c r="M105" s="29"/>
      <c r="N105" s="8">
        <f t="shared" si="10"/>
        <v>46.892000000000003</v>
      </c>
      <c r="P105" s="39">
        <f t="shared" si="11"/>
        <v>7854.4100000000008</v>
      </c>
    </row>
    <row r="106" spans="1:16">
      <c r="A106" s="7" t="s">
        <v>144</v>
      </c>
      <c r="B106" s="53"/>
      <c r="C106" s="53">
        <f>C105+C86+C69+C56+C54+C36+C16</f>
        <v>1394</v>
      </c>
      <c r="D106" s="53">
        <f t="shared" ref="D106:K106" si="17">D105+D86+D69+D56+D54+D36+D16</f>
        <v>366</v>
      </c>
      <c r="E106" s="53">
        <f t="shared" si="17"/>
        <v>381</v>
      </c>
      <c r="F106" s="53">
        <f t="shared" si="17"/>
        <v>934</v>
      </c>
      <c r="G106" s="40">
        <f t="shared" si="17"/>
        <v>65271</v>
      </c>
      <c r="H106" s="40">
        <f t="shared" si="17"/>
        <v>370</v>
      </c>
      <c r="I106" s="40">
        <f t="shared" si="17"/>
        <v>0</v>
      </c>
      <c r="J106" s="40">
        <f>J105+J86+J56+J54+J36+J16</f>
        <v>14000</v>
      </c>
      <c r="K106" s="40">
        <f t="shared" si="17"/>
        <v>79641</v>
      </c>
      <c r="L106" s="7" t="s">
        <v>145</v>
      </c>
      <c r="N106" s="8">
        <f t="shared" si="10"/>
        <v>46.822812051649926</v>
      </c>
      <c r="P106" s="39">
        <f t="shared" si="11"/>
        <v>43731.57</v>
      </c>
    </row>
    <row r="107" spans="1:16">
      <c r="A107" s="53" t="s">
        <v>146</v>
      </c>
      <c r="B107" s="53"/>
      <c r="C107" s="53">
        <v>1376</v>
      </c>
      <c r="D107" s="53">
        <v>287</v>
      </c>
      <c r="E107" s="53">
        <v>500</v>
      </c>
      <c r="F107" s="53">
        <v>973</v>
      </c>
      <c r="G107" s="40">
        <v>77589</v>
      </c>
      <c r="H107" s="40">
        <v>0</v>
      </c>
      <c r="I107" s="40">
        <v>0</v>
      </c>
      <c r="J107" s="40">
        <v>9000</v>
      </c>
      <c r="K107" s="40">
        <v>86589</v>
      </c>
      <c r="L107" s="53" t="s">
        <v>147</v>
      </c>
      <c r="N107" s="8">
        <f t="shared" si="10"/>
        <v>56.387354651162788</v>
      </c>
      <c r="P107" s="39">
        <f t="shared" si="11"/>
        <v>51984.630000000005</v>
      </c>
    </row>
    <row r="108" spans="1:16" s="79" customFormat="1">
      <c r="A108" s="150" t="s">
        <v>148</v>
      </c>
      <c r="B108" s="150"/>
      <c r="C108" s="150">
        <f>SUM(C106:C107)</f>
        <v>2770</v>
      </c>
      <c r="D108" s="150">
        <f t="shared" ref="D108:K108" si="18">SUM(D106:D107)</f>
        <v>653</v>
      </c>
      <c r="E108" s="150">
        <f t="shared" si="18"/>
        <v>881</v>
      </c>
      <c r="F108" s="150">
        <f t="shared" si="18"/>
        <v>1907</v>
      </c>
      <c r="G108" s="151">
        <f t="shared" si="18"/>
        <v>142860</v>
      </c>
      <c r="H108" s="151">
        <f t="shared" si="18"/>
        <v>370</v>
      </c>
      <c r="I108" s="151">
        <f t="shared" si="18"/>
        <v>0</v>
      </c>
      <c r="J108" s="151">
        <f t="shared" si="18"/>
        <v>23000</v>
      </c>
      <c r="K108" s="151">
        <f t="shared" si="18"/>
        <v>166230</v>
      </c>
      <c r="L108" s="150"/>
      <c r="N108" s="8">
        <f t="shared" si="10"/>
        <v>51.574007220216608</v>
      </c>
      <c r="P108" s="39">
        <f t="shared" si="11"/>
        <v>95716.200000000012</v>
      </c>
    </row>
    <row r="109" spans="1:16">
      <c r="A109" s="53" t="s">
        <v>149</v>
      </c>
      <c r="B109" s="53"/>
      <c r="C109" s="53">
        <v>1048</v>
      </c>
      <c r="D109" s="53">
        <v>301</v>
      </c>
      <c r="E109" s="53">
        <v>347</v>
      </c>
      <c r="F109" s="53">
        <v>633</v>
      </c>
      <c r="G109" s="40">
        <v>47813</v>
      </c>
      <c r="H109" s="40">
        <v>0</v>
      </c>
      <c r="I109" s="40">
        <v>0</v>
      </c>
      <c r="J109" s="40">
        <v>6270</v>
      </c>
      <c r="K109" s="40">
        <v>54083</v>
      </c>
      <c r="L109" s="53" t="s">
        <v>147</v>
      </c>
      <c r="N109" s="8">
        <f t="shared" si="10"/>
        <v>45.623091603053432</v>
      </c>
      <c r="P109" s="39">
        <f t="shared" si="11"/>
        <v>32034.710000000003</v>
      </c>
    </row>
    <row r="110" spans="1:16" s="79" customFormat="1">
      <c r="A110" s="150" t="s">
        <v>150</v>
      </c>
      <c r="B110" s="150"/>
      <c r="C110" s="150">
        <v>2424</v>
      </c>
      <c r="D110" s="150">
        <v>588</v>
      </c>
      <c r="E110" s="150">
        <v>847</v>
      </c>
      <c r="F110" s="150">
        <v>1606</v>
      </c>
      <c r="G110" s="151">
        <v>125402</v>
      </c>
      <c r="H110" s="151">
        <v>0</v>
      </c>
      <c r="I110" s="151">
        <v>0</v>
      </c>
      <c r="J110" s="151">
        <v>15270</v>
      </c>
      <c r="K110" s="151">
        <v>140672</v>
      </c>
      <c r="L110" s="150"/>
      <c r="N110" s="8">
        <f t="shared" si="10"/>
        <v>51.733498349834981</v>
      </c>
      <c r="P110" s="39">
        <f t="shared" si="11"/>
        <v>84019.340000000011</v>
      </c>
    </row>
    <row r="111" spans="1:16">
      <c r="A111" s="53" t="s">
        <v>151</v>
      </c>
      <c r="B111" s="53"/>
      <c r="C111" s="53">
        <v>1357</v>
      </c>
      <c r="D111" s="53">
        <v>299</v>
      </c>
      <c r="E111" s="53">
        <v>530</v>
      </c>
      <c r="F111" s="53">
        <v>850</v>
      </c>
      <c r="G111" s="40">
        <v>71967</v>
      </c>
      <c r="H111" s="40">
        <v>0</v>
      </c>
      <c r="I111" s="40">
        <v>0</v>
      </c>
      <c r="J111" s="40">
        <v>12023</v>
      </c>
      <c r="K111" s="40">
        <v>83990</v>
      </c>
      <c r="L111" s="53" t="s">
        <v>147</v>
      </c>
      <c r="P111" s="39">
        <f t="shared" si="11"/>
        <v>48217.89</v>
      </c>
    </row>
    <row r="112" spans="1:16" s="79" customFormat="1">
      <c r="A112" s="150" t="s">
        <v>152</v>
      </c>
      <c r="B112" s="150"/>
      <c r="C112" s="150">
        <v>2405</v>
      </c>
      <c r="D112" s="150">
        <v>600</v>
      </c>
      <c r="E112" s="150">
        <v>877</v>
      </c>
      <c r="F112" s="150">
        <v>1483</v>
      </c>
      <c r="G112" s="151">
        <v>119780</v>
      </c>
      <c r="H112" s="151">
        <v>0</v>
      </c>
      <c r="I112" s="151">
        <v>0</v>
      </c>
      <c r="J112" s="151">
        <v>18293</v>
      </c>
      <c r="K112" s="151">
        <v>138073</v>
      </c>
      <c r="L112" s="150"/>
      <c r="P112" s="39">
        <f t="shared" si="11"/>
        <v>80252.600000000006</v>
      </c>
    </row>
    <row r="113" spans="1:23">
      <c r="A113" s="53" t="s">
        <v>153</v>
      </c>
      <c r="B113" s="53"/>
      <c r="C113" s="53">
        <v>724</v>
      </c>
      <c r="D113" s="53">
        <v>186</v>
      </c>
      <c r="E113" s="53">
        <v>256</v>
      </c>
      <c r="F113" s="53">
        <v>417</v>
      </c>
      <c r="G113" s="40">
        <v>36078</v>
      </c>
      <c r="H113" s="40">
        <v>0</v>
      </c>
      <c r="I113" s="40">
        <v>0</v>
      </c>
      <c r="J113" s="40">
        <v>6000</v>
      </c>
      <c r="K113" s="40">
        <v>42078</v>
      </c>
      <c r="L113" s="53" t="s">
        <v>147</v>
      </c>
      <c r="P113" s="39">
        <f t="shared" si="11"/>
        <v>24172.260000000002</v>
      </c>
    </row>
    <row r="114" spans="1:23" s="79" customFormat="1">
      <c r="A114" s="150" t="s">
        <v>154</v>
      </c>
      <c r="B114" s="150"/>
      <c r="C114" s="150">
        <v>2081</v>
      </c>
      <c r="D114" s="150">
        <v>485</v>
      </c>
      <c r="E114" s="150">
        <v>786</v>
      </c>
      <c r="F114" s="150">
        <v>1267</v>
      </c>
      <c r="G114" s="151">
        <v>33</v>
      </c>
      <c r="H114" s="151">
        <v>0</v>
      </c>
      <c r="I114" s="151">
        <v>0</v>
      </c>
      <c r="J114" s="151">
        <v>18023</v>
      </c>
      <c r="K114" s="151">
        <v>126068</v>
      </c>
      <c r="L114" s="150"/>
      <c r="P114" s="39">
        <f t="shared" si="11"/>
        <v>22.110000000000003</v>
      </c>
    </row>
    <row r="115" spans="1:23">
      <c r="A115" s="154" t="s">
        <v>159</v>
      </c>
      <c r="B115" s="155"/>
      <c r="C115" s="154">
        <v>1133</v>
      </c>
      <c r="D115" s="154">
        <v>315</v>
      </c>
      <c r="E115" s="154">
        <v>413</v>
      </c>
      <c r="F115" s="154">
        <v>666</v>
      </c>
      <c r="G115" s="39">
        <v>58170</v>
      </c>
      <c r="H115" s="156">
        <v>0</v>
      </c>
      <c r="I115" s="156">
        <v>0</v>
      </c>
      <c r="J115" s="156">
        <v>9000</v>
      </c>
      <c r="K115" s="156">
        <v>67170</v>
      </c>
      <c r="L115" s="157" t="s">
        <v>147</v>
      </c>
      <c r="N115" s="158">
        <f t="shared" ref="N115:N116" si="19">K115/C115</f>
        <v>59.285083848190645</v>
      </c>
      <c r="O115" s="159"/>
      <c r="P115" s="39">
        <f t="shared" si="11"/>
        <v>38973.9</v>
      </c>
      <c r="Q115" s="160"/>
      <c r="U115" s="44"/>
      <c r="V115" s="45"/>
      <c r="W115" s="46"/>
    </row>
    <row r="116" spans="1:23">
      <c r="A116" s="161" t="s">
        <v>160</v>
      </c>
      <c r="B116" s="161"/>
      <c r="C116" s="161">
        <f t="shared" ref="C116:K116" si="20">C115+C113</f>
        <v>1857</v>
      </c>
      <c r="D116" s="161">
        <f t="shared" si="20"/>
        <v>501</v>
      </c>
      <c r="E116" s="161">
        <f t="shared" si="20"/>
        <v>669</v>
      </c>
      <c r="F116" s="161">
        <f t="shared" si="20"/>
        <v>1083</v>
      </c>
      <c r="G116" s="162">
        <f t="shared" si="20"/>
        <v>94248</v>
      </c>
      <c r="H116" s="162">
        <f t="shared" si="20"/>
        <v>0</v>
      </c>
      <c r="I116" s="162">
        <f t="shared" si="20"/>
        <v>0</v>
      </c>
      <c r="J116" s="162">
        <f t="shared" si="20"/>
        <v>15000</v>
      </c>
      <c r="K116" s="162">
        <f t="shared" si="20"/>
        <v>109248</v>
      </c>
      <c r="L116" s="163"/>
      <c r="M116" s="164"/>
      <c r="N116" s="158">
        <f t="shared" si="19"/>
        <v>58.83037156704362</v>
      </c>
      <c r="O116" s="159"/>
      <c r="P116" s="39">
        <f t="shared" si="11"/>
        <v>63146.16</v>
      </c>
      <c r="Q116" s="160"/>
      <c r="U116" s="44"/>
      <c r="V116" s="45"/>
      <c r="W116" s="46"/>
    </row>
    <row r="117" spans="1:23">
      <c r="A117" s="15" t="s">
        <v>167</v>
      </c>
      <c r="C117" s="15">
        <v>1394</v>
      </c>
      <c r="D117" s="15">
        <v>366</v>
      </c>
      <c r="E117" s="15">
        <v>381</v>
      </c>
      <c r="F117" s="15">
        <v>934</v>
      </c>
      <c r="G117" s="18">
        <f>(40.56*D117)+(48.67*E117)+(81.12*F117)</f>
        <v>109154.31</v>
      </c>
      <c r="H117" s="46"/>
      <c r="N117" s="46">
        <f>G117/C117</f>
        <v>78.30294835007173</v>
      </c>
      <c r="P117" s="39">
        <f t="shared" si="11"/>
        <v>73133.387700000007</v>
      </c>
    </row>
    <row r="118" spans="1:23">
      <c r="B118" s="15" t="s">
        <v>168</v>
      </c>
      <c r="G118" s="86">
        <f>G117/G106</f>
        <v>1.6723247690398493</v>
      </c>
      <c r="P118" s="39">
        <f t="shared" si="11"/>
        <v>1.1204575952566991</v>
      </c>
    </row>
    <row r="119" spans="1:23">
      <c r="A119" s="79" t="s">
        <v>155</v>
      </c>
      <c r="P119" s="39">
        <f t="shared" si="11"/>
        <v>0</v>
      </c>
      <c r="Q119" s="15" t="s">
        <v>170</v>
      </c>
    </row>
    <row r="120" spans="1:23" ht="15" hidden="1">
      <c r="A120" s="35">
        <v>45913</v>
      </c>
      <c r="B120" s="67" t="s">
        <v>24</v>
      </c>
      <c r="C120" s="47">
        <v>7</v>
      </c>
      <c r="D120" s="47">
        <v>0</v>
      </c>
      <c r="E120" s="47">
        <v>3</v>
      </c>
      <c r="F120" s="47">
        <v>8</v>
      </c>
      <c r="G120" s="18">
        <f>(23*D120)+(33*E120)+(56*F120)</f>
        <v>547</v>
      </c>
      <c r="H120" s="40"/>
      <c r="I120" s="3"/>
      <c r="J120" s="4"/>
      <c r="K120" s="19"/>
      <c r="L120" s="6"/>
      <c r="P120" s="39">
        <f t="shared" si="11"/>
        <v>366.49</v>
      </c>
    </row>
    <row r="121" spans="1:23" hidden="1">
      <c r="A121" s="1">
        <v>45927</v>
      </c>
      <c r="B121" s="67" t="s">
        <v>24</v>
      </c>
      <c r="C121" s="53">
        <v>1</v>
      </c>
      <c r="D121" s="53">
        <v>0</v>
      </c>
      <c r="E121" s="53">
        <v>0</v>
      </c>
      <c r="F121" s="53">
        <v>1</v>
      </c>
      <c r="G121" s="18">
        <f>(35*D121)+(38*E121)+(59*F121)</f>
        <v>59</v>
      </c>
      <c r="H121" s="39">
        <f>(D121*5)+(E121*10)+(F121*20)</f>
        <v>20</v>
      </c>
      <c r="I121" s="3"/>
      <c r="J121" s="4"/>
      <c r="K121" s="19"/>
      <c r="L121" s="6"/>
      <c r="P121" s="39">
        <f t="shared" si="11"/>
        <v>39.53</v>
      </c>
    </row>
    <row r="122" spans="1:23" hidden="1">
      <c r="A122" s="35">
        <v>45955</v>
      </c>
      <c r="B122" s="137" t="s">
        <v>24</v>
      </c>
      <c r="C122" s="53">
        <v>1</v>
      </c>
      <c r="D122" s="53">
        <v>0</v>
      </c>
      <c r="E122" s="53">
        <v>0</v>
      </c>
      <c r="F122" s="53">
        <v>2</v>
      </c>
      <c r="G122" s="18">
        <f>(23*D122)+(33*E122)+(56*F122)</f>
        <v>112</v>
      </c>
      <c r="H122" s="53"/>
      <c r="I122" s="3"/>
      <c r="J122" s="4"/>
      <c r="K122" s="19"/>
      <c r="L122" s="6"/>
      <c r="P122" s="39">
        <f t="shared" si="11"/>
        <v>75.040000000000006</v>
      </c>
    </row>
    <row r="123" spans="1:23" ht="14.25" hidden="1">
      <c r="A123" s="35">
        <v>45976</v>
      </c>
      <c r="B123" s="138" t="s">
        <v>24</v>
      </c>
      <c r="C123" s="125">
        <v>3</v>
      </c>
      <c r="D123" s="125">
        <v>1</v>
      </c>
      <c r="E123" s="125">
        <v>1</v>
      </c>
      <c r="F123" s="125">
        <v>1</v>
      </c>
      <c r="G123" s="18">
        <f>(23*D123)+(33*E123)+(56*F123)</f>
        <v>112</v>
      </c>
      <c r="H123" s="53"/>
      <c r="I123" s="3"/>
      <c r="J123" s="4"/>
      <c r="K123" s="19"/>
      <c r="L123" s="6"/>
      <c r="P123" s="39">
        <f t="shared" si="11"/>
        <v>75.040000000000006</v>
      </c>
    </row>
    <row r="124" spans="1:23">
      <c r="A124" s="7" t="s">
        <v>55</v>
      </c>
      <c r="B124" s="7" t="s">
        <v>24</v>
      </c>
      <c r="C124" s="7">
        <f>SUM(C120:C123)</f>
        <v>12</v>
      </c>
      <c r="D124" s="7">
        <f t="shared" ref="D124:G124" si="21">SUM(D120:D123)</f>
        <v>1</v>
      </c>
      <c r="E124" s="7">
        <f t="shared" si="21"/>
        <v>4</v>
      </c>
      <c r="F124" s="7">
        <f t="shared" si="21"/>
        <v>12</v>
      </c>
      <c r="G124" s="39">
        <f t="shared" si="21"/>
        <v>830</v>
      </c>
      <c r="H124" s="55"/>
      <c r="I124" s="55"/>
      <c r="J124" s="55"/>
      <c r="K124" s="55"/>
      <c r="L124" s="55"/>
      <c r="P124" s="39">
        <f t="shared" si="11"/>
        <v>556.1</v>
      </c>
      <c r="Q124" s="44">
        <f>P3+P124</f>
        <v>1163.1199999999999</v>
      </c>
    </row>
    <row r="125" spans="1:23" ht="14.25" hidden="1">
      <c r="A125" s="54"/>
      <c r="B125" s="138"/>
      <c r="C125" s="125"/>
      <c r="D125" s="125"/>
      <c r="E125" s="125"/>
      <c r="F125" s="125"/>
      <c r="G125" s="18"/>
      <c r="H125" s="53"/>
      <c r="I125" s="3"/>
      <c r="J125" s="139"/>
      <c r="K125" s="102"/>
      <c r="L125" s="140"/>
      <c r="P125" s="39">
        <f t="shared" si="11"/>
        <v>0</v>
      </c>
    </row>
    <row r="126" spans="1:23" ht="15" hidden="1">
      <c r="A126" s="1">
        <v>45906</v>
      </c>
      <c r="B126" s="23" t="s">
        <v>26</v>
      </c>
      <c r="C126" s="17">
        <v>1</v>
      </c>
      <c r="D126" s="17">
        <v>1</v>
      </c>
      <c r="E126" s="17">
        <v>0</v>
      </c>
      <c r="F126" s="17">
        <v>0</v>
      </c>
      <c r="G126" s="18">
        <f t="shared" ref="G126" si="22">(23*D126)+(33*E126)+(56*F126)</f>
        <v>23</v>
      </c>
      <c r="H126" s="3"/>
      <c r="I126" s="3"/>
      <c r="J126" s="139"/>
      <c r="K126" s="102"/>
      <c r="L126" s="140"/>
      <c r="P126" s="39">
        <f t="shared" si="11"/>
        <v>15.41</v>
      </c>
    </row>
    <row r="127" spans="1:23" ht="15" hidden="1">
      <c r="A127" s="54">
        <v>45913</v>
      </c>
      <c r="B127" s="67" t="s">
        <v>26</v>
      </c>
      <c r="C127" s="141">
        <v>1</v>
      </c>
      <c r="D127" s="141">
        <v>0</v>
      </c>
      <c r="E127" s="141">
        <v>0</v>
      </c>
      <c r="F127" s="141">
        <v>2</v>
      </c>
      <c r="G127" s="18">
        <f>(23*D127)+(33*E127)+(56*F127)</f>
        <v>112</v>
      </c>
      <c r="H127" s="40"/>
      <c r="I127" s="3"/>
      <c r="J127" s="139"/>
      <c r="K127" s="102"/>
      <c r="L127" s="140"/>
      <c r="P127" s="39">
        <f t="shared" si="11"/>
        <v>75.040000000000006</v>
      </c>
    </row>
    <row r="128" spans="1:23" ht="15" hidden="1">
      <c r="A128" s="54">
        <v>45920</v>
      </c>
      <c r="B128" s="67" t="s">
        <v>26</v>
      </c>
      <c r="C128" s="142">
        <v>1</v>
      </c>
      <c r="D128" s="142">
        <v>0</v>
      </c>
      <c r="E128" s="142">
        <v>0</v>
      </c>
      <c r="F128" s="142">
        <v>2</v>
      </c>
      <c r="G128" s="18">
        <f>(23*D128)+(33*E128)+(56*F128)</f>
        <v>112</v>
      </c>
      <c r="H128" s="60"/>
      <c r="I128" s="3"/>
      <c r="J128" s="139"/>
      <c r="K128" s="102"/>
      <c r="L128" s="140"/>
      <c r="P128" s="39">
        <f t="shared" si="11"/>
        <v>75.040000000000006</v>
      </c>
    </row>
    <row r="129" spans="1:17" ht="14.25" hidden="1">
      <c r="A129" s="54">
        <v>45976</v>
      </c>
      <c r="B129" s="138" t="s">
        <v>26</v>
      </c>
      <c r="C129" s="125">
        <v>4</v>
      </c>
      <c r="D129" s="125">
        <v>2</v>
      </c>
      <c r="E129" s="125">
        <v>1</v>
      </c>
      <c r="F129" s="125">
        <v>3</v>
      </c>
      <c r="G129" s="18">
        <f>(23*D129)+(33*E129)+(56*F129)</f>
        <v>247</v>
      </c>
      <c r="H129" s="53"/>
      <c r="I129" s="3"/>
      <c r="J129" s="139"/>
      <c r="K129" s="102"/>
      <c r="L129" s="140"/>
      <c r="P129" s="39">
        <f t="shared" si="11"/>
        <v>165.49</v>
      </c>
    </row>
    <row r="130" spans="1:17">
      <c r="A130" s="7" t="s">
        <v>55</v>
      </c>
      <c r="B130" s="7" t="s">
        <v>26</v>
      </c>
      <c r="C130" s="7">
        <f>SUM(C126:C129)</f>
        <v>7</v>
      </c>
      <c r="D130" s="7">
        <f t="shared" ref="D130:G130" si="23">SUM(D126:D129)</f>
        <v>3</v>
      </c>
      <c r="E130" s="7">
        <f t="shared" si="23"/>
        <v>1</v>
      </c>
      <c r="F130" s="7">
        <f t="shared" si="23"/>
        <v>7</v>
      </c>
      <c r="G130" s="39">
        <f t="shared" si="23"/>
        <v>494</v>
      </c>
      <c r="H130" s="55"/>
      <c r="I130" s="55"/>
      <c r="J130" s="55"/>
      <c r="K130" s="55"/>
      <c r="L130" s="55"/>
      <c r="P130" s="39">
        <f t="shared" si="11"/>
        <v>330.98</v>
      </c>
      <c r="Q130" s="44">
        <f>P130</f>
        <v>330.98</v>
      </c>
    </row>
    <row r="131" spans="1:17" ht="14.25" hidden="1">
      <c r="A131" s="54"/>
      <c r="B131" s="138"/>
      <c r="C131" s="125"/>
      <c r="D131" s="125"/>
      <c r="E131" s="125"/>
      <c r="F131" s="125"/>
      <c r="G131" s="18"/>
      <c r="H131" s="53"/>
      <c r="I131" s="3"/>
      <c r="J131" s="139"/>
      <c r="K131" s="102"/>
      <c r="L131" s="140"/>
      <c r="P131" s="39">
        <f t="shared" ref="P131:P194" si="24">G131*0.67</f>
        <v>0</v>
      </c>
      <c r="Q131" s="44">
        <f t="shared" ref="Q131:Q144" si="25">P131</f>
        <v>0</v>
      </c>
    </row>
    <row r="132" spans="1:17" ht="15" hidden="1">
      <c r="A132" s="54">
        <v>45913</v>
      </c>
      <c r="B132" s="67" t="s">
        <v>29</v>
      </c>
      <c r="C132" s="141">
        <v>3</v>
      </c>
      <c r="D132" s="141">
        <v>1</v>
      </c>
      <c r="E132" s="141">
        <v>0</v>
      </c>
      <c r="F132" s="141">
        <v>3</v>
      </c>
      <c r="G132" s="18">
        <f>(23*D132)+(33*E132)+(56*F132)</f>
        <v>191</v>
      </c>
      <c r="H132" s="40"/>
      <c r="I132" s="3"/>
      <c r="J132" s="139"/>
      <c r="K132" s="102"/>
      <c r="L132" s="140"/>
      <c r="P132" s="39">
        <f t="shared" si="24"/>
        <v>127.97000000000001</v>
      </c>
      <c r="Q132" s="44">
        <f t="shared" si="25"/>
        <v>127.97000000000001</v>
      </c>
    </row>
    <row r="133" spans="1:17" ht="15" hidden="1">
      <c r="A133" s="54">
        <v>45920</v>
      </c>
      <c r="B133" s="67" t="s">
        <v>29</v>
      </c>
      <c r="C133" s="142">
        <v>5</v>
      </c>
      <c r="D133" s="142">
        <v>1</v>
      </c>
      <c r="E133" s="142">
        <v>1</v>
      </c>
      <c r="F133" s="142">
        <v>5</v>
      </c>
      <c r="G133" s="18">
        <f>(23*D133)+(33*E133)+(56*F133)</f>
        <v>336</v>
      </c>
      <c r="H133" s="60"/>
      <c r="I133" s="3"/>
      <c r="J133" s="139"/>
      <c r="K133" s="102"/>
      <c r="L133" s="140"/>
      <c r="P133" s="39">
        <f t="shared" si="24"/>
        <v>225.12</v>
      </c>
      <c r="Q133" s="44">
        <f t="shared" si="25"/>
        <v>225.12</v>
      </c>
    </row>
    <row r="134" spans="1:17" hidden="1">
      <c r="A134" s="1">
        <v>45927</v>
      </c>
      <c r="B134" s="7" t="s">
        <v>29</v>
      </c>
      <c r="C134" s="7">
        <v>1</v>
      </c>
      <c r="D134" s="7"/>
      <c r="E134" s="7"/>
      <c r="F134" s="7">
        <v>1</v>
      </c>
      <c r="G134" s="18">
        <f>(35*D134)+(38*E134)+(59*F134)</f>
        <v>59</v>
      </c>
      <c r="H134" s="39">
        <f>(D134*5)+(E134*10)+(F134*20)</f>
        <v>20</v>
      </c>
      <c r="I134" s="40"/>
      <c r="J134" s="40"/>
      <c r="K134" s="102"/>
      <c r="L134" s="143"/>
      <c r="P134" s="39">
        <f t="shared" si="24"/>
        <v>39.53</v>
      </c>
      <c r="Q134" s="44">
        <f t="shared" si="25"/>
        <v>39.53</v>
      </c>
    </row>
    <row r="135" spans="1:17" ht="14.25" hidden="1">
      <c r="A135" s="54">
        <v>45976</v>
      </c>
      <c r="B135" s="124" t="s">
        <v>29</v>
      </c>
      <c r="C135" s="125">
        <v>15</v>
      </c>
      <c r="D135" s="125">
        <v>4</v>
      </c>
      <c r="E135" s="125">
        <v>3</v>
      </c>
      <c r="F135" s="125">
        <v>13</v>
      </c>
      <c r="G135" s="18">
        <f>(23*D135)+(33*E135)+(56*F135)</f>
        <v>919</v>
      </c>
      <c r="H135" s="53"/>
      <c r="I135" s="40"/>
      <c r="J135" s="40"/>
      <c r="K135" s="102"/>
      <c r="L135" s="143"/>
      <c r="P135" s="39">
        <f t="shared" si="24"/>
        <v>615.73</v>
      </c>
      <c r="Q135" s="44">
        <f t="shared" si="25"/>
        <v>615.73</v>
      </c>
    </row>
    <row r="136" spans="1:17">
      <c r="A136" s="7" t="s">
        <v>55</v>
      </c>
      <c r="B136" s="7" t="s">
        <v>29</v>
      </c>
      <c r="C136" s="7">
        <f>SUM(C132:C135)</f>
        <v>24</v>
      </c>
      <c r="D136" s="7">
        <f t="shared" ref="D136:G136" si="26">SUM(D132:D135)</f>
        <v>6</v>
      </c>
      <c r="E136" s="7">
        <f t="shared" si="26"/>
        <v>4</v>
      </c>
      <c r="F136" s="7">
        <f t="shared" si="26"/>
        <v>22</v>
      </c>
      <c r="G136" s="39">
        <f t="shared" si="26"/>
        <v>1505</v>
      </c>
      <c r="H136" s="55"/>
      <c r="I136" s="55"/>
      <c r="J136" s="55"/>
      <c r="K136" s="55"/>
      <c r="L136" s="55"/>
      <c r="P136" s="39">
        <f t="shared" si="24"/>
        <v>1008.35</v>
      </c>
      <c r="Q136" s="44">
        <f t="shared" si="25"/>
        <v>1008.35</v>
      </c>
    </row>
    <row r="137" spans="1:17" ht="14.25" hidden="1">
      <c r="A137" s="54"/>
      <c r="B137" s="124"/>
      <c r="C137" s="125"/>
      <c r="D137" s="125"/>
      <c r="E137" s="125"/>
      <c r="F137" s="125"/>
      <c r="G137" s="18"/>
      <c r="H137" s="53"/>
      <c r="I137" s="40"/>
      <c r="J137" s="40"/>
      <c r="K137" s="102"/>
      <c r="L137" s="143"/>
      <c r="P137" s="39">
        <f t="shared" si="24"/>
        <v>0</v>
      </c>
      <c r="Q137" s="44">
        <f t="shared" si="25"/>
        <v>0</v>
      </c>
    </row>
    <row r="138" spans="1:17" ht="15" hidden="1">
      <c r="A138" s="1">
        <v>45906</v>
      </c>
      <c r="B138" s="2" t="s">
        <v>32</v>
      </c>
      <c r="C138" s="17">
        <v>2</v>
      </c>
      <c r="D138" s="24">
        <v>1</v>
      </c>
      <c r="E138" s="17">
        <v>1</v>
      </c>
      <c r="F138" s="17">
        <v>0</v>
      </c>
      <c r="G138" s="18">
        <f>(23*D138)+(33*E138)+(56*F138)</f>
        <v>56</v>
      </c>
      <c r="H138" s="3"/>
      <c r="I138" s="40"/>
      <c r="J138" s="40"/>
      <c r="K138" s="102"/>
      <c r="L138" s="143"/>
      <c r="P138" s="39">
        <f t="shared" si="24"/>
        <v>37.520000000000003</v>
      </c>
      <c r="Q138" s="44">
        <f t="shared" si="25"/>
        <v>37.520000000000003</v>
      </c>
    </row>
    <row r="139" spans="1:17" ht="15" hidden="1">
      <c r="A139" s="54">
        <v>45913</v>
      </c>
      <c r="B139" s="7" t="s">
        <v>32</v>
      </c>
      <c r="C139" s="141">
        <v>2</v>
      </c>
      <c r="D139" s="141">
        <v>1</v>
      </c>
      <c r="E139" s="141">
        <v>0</v>
      </c>
      <c r="F139" s="141">
        <v>1</v>
      </c>
      <c r="G139" s="18">
        <f>(23*D139)+(33*E139)+(56*F139)</f>
        <v>79</v>
      </c>
      <c r="H139" s="40"/>
      <c r="I139" s="40"/>
      <c r="J139" s="40"/>
      <c r="K139" s="102"/>
      <c r="L139" s="143"/>
      <c r="P139" s="39">
        <f t="shared" si="24"/>
        <v>52.93</v>
      </c>
      <c r="Q139" s="44">
        <f t="shared" si="25"/>
        <v>52.93</v>
      </c>
    </row>
    <row r="140" spans="1:17" ht="15" hidden="1">
      <c r="A140" s="54">
        <v>45920</v>
      </c>
      <c r="B140" s="7" t="s">
        <v>32</v>
      </c>
      <c r="C140" s="142">
        <v>18</v>
      </c>
      <c r="D140" s="142">
        <v>5</v>
      </c>
      <c r="E140" s="142">
        <v>4</v>
      </c>
      <c r="F140" s="142">
        <v>16</v>
      </c>
      <c r="G140" s="18">
        <f>(23*D140)+(33*E140)+(56*F140)</f>
        <v>1143</v>
      </c>
      <c r="H140" s="60"/>
      <c r="I140" s="40"/>
      <c r="J140" s="40"/>
      <c r="K140" s="102"/>
      <c r="L140" s="143"/>
      <c r="P140" s="39">
        <f t="shared" si="24"/>
        <v>765.81000000000006</v>
      </c>
      <c r="Q140" s="44">
        <f t="shared" si="25"/>
        <v>765.81000000000006</v>
      </c>
    </row>
    <row r="141" spans="1:17" ht="15.75" hidden="1">
      <c r="A141" s="1">
        <v>45927</v>
      </c>
      <c r="B141" s="118" t="s">
        <v>32</v>
      </c>
      <c r="C141" s="7">
        <v>1</v>
      </c>
      <c r="D141" s="7"/>
      <c r="E141" s="7">
        <v>1</v>
      </c>
      <c r="F141" s="7"/>
      <c r="G141" s="18">
        <f>(35*D141)+(38*E141)+(59*F141)</f>
        <v>38</v>
      </c>
      <c r="H141" s="39">
        <f>(D141*5)+(E141*10)+(F141*20)</f>
        <v>10</v>
      </c>
      <c r="I141" s="40"/>
      <c r="J141" s="40"/>
      <c r="K141" s="102"/>
      <c r="L141" s="143"/>
      <c r="P141" s="39">
        <f t="shared" si="24"/>
        <v>25.46</v>
      </c>
      <c r="Q141" s="44">
        <f t="shared" si="25"/>
        <v>25.46</v>
      </c>
    </row>
    <row r="142" spans="1:17" hidden="1">
      <c r="A142" s="54">
        <v>45955</v>
      </c>
      <c r="B142" s="115" t="s">
        <v>32</v>
      </c>
      <c r="C142" s="7">
        <v>20</v>
      </c>
      <c r="D142" s="7">
        <v>7</v>
      </c>
      <c r="E142" s="7">
        <v>5</v>
      </c>
      <c r="F142" s="7">
        <v>11</v>
      </c>
      <c r="G142" s="18">
        <f>(23*D142)+(33*E142)+(56*F142)</f>
        <v>942</v>
      </c>
      <c r="H142" s="53"/>
      <c r="I142" s="40"/>
      <c r="J142" s="40"/>
      <c r="K142" s="102"/>
      <c r="L142" s="143"/>
      <c r="P142" s="39">
        <f t="shared" si="24"/>
        <v>631.14</v>
      </c>
      <c r="Q142" s="44">
        <f t="shared" si="25"/>
        <v>631.14</v>
      </c>
    </row>
    <row r="143" spans="1:17" ht="14.25" hidden="1">
      <c r="A143" s="54">
        <v>45976</v>
      </c>
      <c r="B143" s="124" t="s">
        <v>32</v>
      </c>
      <c r="C143" s="125">
        <v>7</v>
      </c>
      <c r="D143" s="125">
        <v>1</v>
      </c>
      <c r="E143" s="125">
        <v>0</v>
      </c>
      <c r="F143" s="125">
        <v>11</v>
      </c>
      <c r="G143" s="18">
        <f>(23*D143)+(33*E143)+(56*F143)</f>
        <v>639</v>
      </c>
      <c r="H143" s="53"/>
      <c r="I143" s="40"/>
      <c r="J143" s="40"/>
      <c r="K143" s="102"/>
      <c r="L143" s="143"/>
      <c r="P143" s="39">
        <f t="shared" si="24"/>
        <v>428.13000000000005</v>
      </c>
      <c r="Q143" s="44">
        <f t="shared" si="25"/>
        <v>428.13000000000005</v>
      </c>
    </row>
    <row r="144" spans="1:17">
      <c r="A144" s="7" t="s">
        <v>55</v>
      </c>
      <c r="B144" s="7" t="s">
        <v>32</v>
      </c>
      <c r="C144" s="7">
        <f>SUM(C139:C143)</f>
        <v>48</v>
      </c>
      <c r="D144" s="7">
        <f t="shared" ref="D144:G144" si="27">SUM(D139:D143)</f>
        <v>14</v>
      </c>
      <c r="E144" s="7">
        <f t="shared" si="27"/>
        <v>10</v>
      </c>
      <c r="F144" s="7">
        <f t="shared" si="27"/>
        <v>39</v>
      </c>
      <c r="G144" s="39">
        <f t="shared" si="27"/>
        <v>2841</v>
      </c>
      <c r="H144" s="55"/>
      <c r="I144" s="55"/>
      <c r="J144" s="55"/>
      <c r="K144" s="55"/>
      <c r="L144" s="55"/>
      <c r="P144" s="39">
        <f t="shared" si="24"/>
        <v>1903.47</v>
      </c>
      <c r="Q144" s="44">
        <f t="shared" si="25"/>
        <v>1903.47</v>
      </c>
    </row>
    <row r="145" spans="1:17" ht="14.25" hidden="1">
      <c r="A145" s="54"/>
      <c r="B145" s="124"/>
      <c r="C145" s="125"/>
      <c r="D145" s="125"/>
      <c r="E145" s="125"/>
      <c r="F145" s="125"/>
      <c r="G145" s="18"/>
      <c r="H145" s="53"/>
      <c r="I145" s="40"/>
      <c r="J145" s="40"/>
      <c r="K145" s="102"/>
      <c r="L145" s="143"/>
      <c r="P145" s="39">
        <f t="shared" si="24"/>
        <v>0</v>
      </c>
    </row>
    <row r="146" spans="1:17" hidden="1">
      <c r="A146" s="1">
        <v>45927</v>
      </c>
      <c r="B146" s="10" t="s">
        <v>21</v>
      </c>
      <c r="C146" s="7">
        <v>1</v>
      </c>
      <c r="D146" s="7"/>
      <c r="E146" s="7">
        <v>1</v>
      </c>
      <c r="F146" s="7"/>
      <c r="G146" s="18">
        <f>(35*D146)+(38*E146)+(59*F146)</f>
        <v>38</v>
      </c>
      <c r="H146" s="39">
        <f>(D146*5)+(E146*10)+(F146*20)</f>
        <v>10</v>
      </c>
      <c r="I146" s="40"/>
      <c r="J146" s="40"/>
      <c r="K146" s="102"/>
      <c r="L146" s="143"/>
      <c r="P146" s="39">
        <f t="shared" si="24"/>
        <v>25.46</v>
      </c>
    </row>
    <row r="147" spans="1:17" ht="15" hidden="1">
      <c r="A147" s="54">
        <v>45913</v>
      </c>
      <c r="B147" s="10" t="s">
        <v>21</v>
      </c>
      <c r="C147" s="141">
        <v>2</v>
      </c>
      <c r="D147" s="141">
        <v>0</v>
      </c>
      <c r="E147" s="141">
        <v>0</v>
      </c>
      <c r="F147" s="141">
        <v>4</v>
      </c>
      <c r="G147" s="18">
        <f>(23*D147)+(33*E147)+(56*F147)</f>
        <v>224</v>
      </c>
      <c r="H147" s="40"/>
      <c r="I147" s="40"/>
      <c r="J147" s="40"/>
      <c r="K147" s="102"/>
      <c r="L147" s="10"/>
      <c r="P147" s="39">
        <f t="shared" si="24"/>
        <v>150.08000000000001</v>
      </c>
    </row>
    <row r="148" spans="1:17" ht="15" hidden="1">
      <c r="A148" s="54">
        <v>45920</v>
      </c>
      <c r="B148" s="7" t="s">
        <v>21</v>
      </c>
      <c r="C148" s="142">
        <v>2</v>
      </c>
      <c r="D148" s="142">
        <v>0</v>
      </c>
      <c r="E148" s="142">
        <v>1</v>
      </c>
      <c r="F148" s="142">
        <v>1</v>
      </c>
      <c r="G148" s="18">
        <f>(23*D148)+(33*E148)+(56*F148)</f>
        <v>89</v>
      </c>
      <c r="H148" s="60"/>
      <c r="I148" s="40"/>
      <c r="J148" s="40"/>
      <c r="K148" s="102"/>
      <c r="L148" s="143"/>
      <c r="P148" s="39">
        <f t="shared" si="24"/>
        <v>59.63</v>
      </c>
    </row>
    <row r="149" spans="1:17" ht="14.25" hidden="1">
      <c r="A149" s="54">
        <v>45976</v>
      </c>
      <c r="B149" s="124" t="s">
        <v>21</v>
      </c>
      <c r="C149" s="125">
        <v>1</v>
      </c>
      <c r="D149" s="125">
        <v>0</v>
      </c>
      <c r="E149" s="125">
        <v>0</v>
      </c>
      <c r="F149" s="125">
        <v>2</v>
      </c>
      <c r="G149" s="18">
        <f>(23*D149)+(33*E149)+(56*F149)</f>
        <v>112</v>
      </c>
      <c r="H149" s="53"/>
      <c r="I149" s="40"/>
      <c r="J149" s="40"/>
      <c r="K149" s="102"/>
      <c r="L149" s="143"/>
      <c r="P149" s="39">
        <f t="shared" si="24"/>
        <v>75.040000000000006</v>
      </c>
    </row>
    <row r="150" spans="1:17" hidden="1">
      <c r="A150" s="54">
        <v>45955</v>
      </c>
      <c r="B150" s="115" t="s">
        <v>132</v>
      </c>
      <c r="C150" s="7">
        <v>4</v>
      </c>
      <c r="D150" s="7">
        <v>1</v>
      </c>
      <c r="E150" s="7">
        <v>1</v>
      </c>
      <c r="F150" s="7">
        <v>3</v>
      </c>
      <c r="G150" s="18">
        <f>(23*D150)+(33*E150)+(56*F150)</f>
        <v>224</v>
      </c>
      <c r="H150" s="53"/>
      <c r="I150" s="40"/>
      <c r="J150" s="40"/>
      <c r="K150" s="102"/>
      <c r="L150" s="143"/>
      <c r="P150" s="39">
        <f t="shared" si="24"/>
        <v>150.08000000000001</v>
      </c>
    </row>
    <row r="151" spans="1:17">
      <c r="A151" s="7" t="s">
        <v>55</v>
      </c>
      <c r="B151" s="7" t="s">
        <v>21</v>
      </c>
      <c r="C151" s="7">
        <f>SUM(C146:C150)</f>
        <v>10</v>
      </c>
      <c r="D151" s="7">
        <f t="shared" ref="D151:G151" si="28">SUM(D146:D150)</f>
        <v>1</v>
      </c>
      <c r="E151" s="7">
        <f t="shared" si="28"/>
        <v>3</v>
      </c>
      <c r="F151" s="7">
        <f t="shared" si="28"/>
        <v>10</v>
      </c>
      <c r="G151" s="39">
        <f t="shared" si="28"/>
        <v>687</v>
      </c>
      <c r="H151" s="55"/>
      <c r="I151" s="55"/>
      <c r="J151" s="55"/>
      <c r="K151" s="55"/>
      <c r="L151" s="55"/>
      <c r="P151" s="39">
        <f t="shared" si="24"/>
        <v>460.29</v>
      </c>
      <c r="Q151" s="44">
        <f>P151+P2</f>
        <v>2060.25</v>
      </c>
    </row>
    <row r="152" spans="1:17" hidden="1">
      <c r="A152" s="54"/>
      <c r="B152" s="115"/>
      <c r="C152" s="7"/>
      <c r="D152" s="7"/>
      <c r="E152" s="7"/>
      <c r="F152" s="7"/>
      <c r="G152" s="18"/>
      <c r="H152" s="53"/>
      <c r="I152" s="40"/>
      <c r="J152" s="40"/>
      <c r="K152" s="102"/>
      <c r="L152" s="143"/>
      <c r="P152" s="39">
        <f t="shared" si="24"/>
        <v>0</v>
      </c>
    </row>
    <row r="153" spans="1:17" ht="15" hidden="1">
      <c r="A153" s="54">
        <v>45920</v>
      </c>
      <c r="B153" s="7" t="s">
        <v>35</v>
      </c>
      <c r="C153" s="142">
        <v>1</v>
      </c>
      <c r="D153" s="142">
        <v>0</v>
      </c>
      <c r="E153" s="142">
        <v>0</v>
      </c>
      <c r="F153" s="142">
        <v>2</v>
      </c>
      <c r="G153" s="18">
        <f>(23*D153)+(33*E153)+(56*F153)</f>
        <v>112</v>
      </c>
      <c r="H153" s="60"/>
      <c r="I153" s="40"/>
      <c r="J153" s="40"/>
      <c r="K153" s="102"/>
      <c r="L153" s="143"/>
      <c r="P153" s="39">
        <f t="shared" si="24"/>
        <v>75.040000000000006</v>
      </c>
    </row>
    <row r="154" spans="1:17" hidden="1">
      <c r="A154" s="54">
        <v>45955</v>
      </c>
      <c r="B154" s="115" t="s">
        <v>35</v>
      </c>
      <c r="C154" s="7">
        <v>2</v>
      </c>
      <c r="D154" s="7">
        <v>0</v>
      </c>
      <c r="E154" s="7">
        <v>1</v>
      </c>
      <c r="F154" s="7">
        <v>2</v>
      </c>
      <c r="G154" s="18">
        <f>(23*D154)+(33*E154)+(56*F154)</f>
        <v>145</v>
      </c>
      <c r="H154" s="53"/>
      <c r="I154" s="40"/>
      <c r="J154" s="40"/>
      <c r="K154" s="102"/>
      <c r="L154" s="143"/>
      <c r="P154" s="39">
        <f t="shared" si="24"/>
        <v>97.15</v>
      </c>
    </row>
    <row r="155" spans="1:17" ht="14.25" hidden="1">
      <c r="A155" s="54">
        <v>45976</v>
      </c>
      <c r="B155" s="124" t="s">
        <v>35</v>
      </c>
      <c r="C155" s="125">
        <v>3</v>
      </c>
      <c r="D155" s="125">
        <v>1</v>
      </c>
      <c r="E155" s="125">
        <v>1</v>
      </c>
      <c r="F155" s="125">
        <v>2</v>
      </c>
      <c r="G155" s="18">
        <f>(23*D155)+(33*E155)+(56*F155)</f>
        <v>168</v>
      </c>
      <c r="H155" s="53"/>
      <c r="I155" s="40"/>
      <c r="J155" s="40"/>
      <c r="K155" s="102"/>
      <c r="L155" s="143"/>
      <c r="P155" s="39">
        <f t="shared" si="24"/>
        <v>112.56</v>
      </c>
    </row>
    <row r="156" spans="1:17">
      <c r="A156" s="7" t="s">
        <v>55</v>
      </c>
      <c r="B156" s="7" t="s">
        <v>35</v>
      </c>
      <c r="C156" s="7">
        <f>SUM(C153:C155)</f>
        <v>6</v>
      </c>
      <c r="D156" s="7">
        <f t="shared" ref="D156:G156" si="29">SUM(D153:D155)</f>
        <v>1</v>
      </c>
      <c r="E156" s="7">
        <f t="shared" si="29"/>
        <v>2</v>
      </c>
      <c r="F156" s="7">
        <f t="shared" si="29"/>
        <v>6</v>
      </c>
      <c r="G156" s="39">
        <f t="shared" si="29"/>
        <v>425</v>
      </c>
      <c r="H156" s="55"/>
      <c r="I156" s="55"/>
      <c r="J156" s="55"/>
      <c r="K156" s="55"/>
      <c r="L156" s="55"/>
      <c r="P156" s="39">
        <f t="shared" si="24"/>
        <v>284.75</v>
      </c>
      <c r="Q156" s="44">
        <f>P17+P156</f>
        <v>2767.77</v>
      </c>
    </row>
    <row r="157" spans="1:17" ht="14.25" hidden="1">
      <c r="A157" s="54"/>
      <c r="B157" s="124"/>
      <c r="C157" s="125"/>
      <c r="D157" s="125"/>
      <c r="E157" s="125"/>
      <c r="F157" s="125"/>
      <c r="G157" s="18"/>
      <c r="H157" s="53"/>
      <c r="I157" s="40"/>
      <c r="J157" s="40"/>
      <c r="K157" s="102"/>
      <c r="L157" s="143"/>
      <c r="P157" s="39">
        <f t="shared" si="24"/>
        <v>0</v>
      </c>
    </row>
    <row r="158" spans="1:17" ht="15" hidden="1">
      <c r="A158" s="54">
        <v>45913</v>
      </c>
      <c r="B158" s="7" t="s">
        <v>27</v>
      </c>
      <c r="C158" s="141">
        <v>7</v>
      </c>
      <c r="D158" s="141">
        <v>0</v>
      </c>
      <c r="E158" s="141">
        <v>1</v>
      </c>
      <c r="F158" s="141">
        <v>10</v>
      </c>
      <c r="G158" s="18">
        <f>(23*D158)+(33*E158)+(56*F158)</f>
        <v>593</v>
      </c>
      <c r="H158" s="40"/>
      <c r="I158" s="40"/>
      <c r="J158" s="40"/>
      <c r="K158" s="102"/>
      <c r="L158" s="143"/>
      <c r="P158" s="39">
        <f t="shared" si="24"/>
        <v>397.31</v>
      </c>
    </row>
    <row r="159" spans="1:17" ht="15" hidden="1">
      <c r="A159" s="54">
        <v>45920</v>
      </c>
      <c r="B159" s="7" t="s">
        <v>27</v>
      </c>
      <c r="C159" s="142">
        <v>2</v>
      </c>
      <c r="D159" s="142">
        <v>0</v>
      </c>
      <c r="E159" s="142">
        <v>1</v>
      </c>
      <c r="F159" s="142">
        <v>2</v>
      </c>
      <c r="G159" s="39">
        <f>(23*D159)+(33*E159)+(56*F159)</f>
        <v>145</v>
      </c>
      <c r="H159" s="60"/>
      <c r="I159" s="60"/>
      <c r="J159" s="60"/>
      <c r="K159" s="102"/>
      <c r="L159" s="7"/>
      <c r="P159" s="39">
        <f t="shared" si="24"/>
        <v>97.15</v>
      </c>
    </row>
    <row r="160" spans="1:17" ht="15" hidden="1">
      <c r="A160" s="54">
        <v>45955</v>
      </c>
      <c r="B160" s="115" t="s">
        <v>27</v>
      </c>
      <c r="C160" s="7">
        <v>2</v>
      </c>
      <c r="D160" s="7">
        <v>1</v>
      </c>
      <c r="E160" s="7">
        <v>0</v>
      </c>
      <c r="F160" s="7">
        <v>1</v>
      </c>
      <c r="G160" s="39">
        <f>(23*D160)+(33*E160)+(56*F160)</f>
        <v>79</v>
      </c>
      <c r="H160" s="53"/>
      <c r="I160" s="60"/>
      <c r="J160" s="60"/>
      <c r="K160" s="102"/>
      <c r="L160" s="7"/>
      <c r="P160" s="39">
        <f t="shared" si="24"/>
        <v>52.93</v>
      </c>
    </row>
    <row r="161" spans="1:17" ht="15" hidden="1">
      <c r="A161" s="54">
        <v>45976</v>
      </c>
      <c r="B161" s="124" t="s">
        <v>27</v>
      </c>
      <c r="C161" s="125">
        <v>2</v>
      </c>
      <c r="D161" s="125">
        <v>0</v>
      </c>
      <c r="E161" s="125">
        <v>1</v>
      </c>
      <c r="F161" s="125">
        <v>1</v>
      </c>
      <c r="G161" s="39">
        <f>(23*D161)+(33*E161)+(56*F161)</f>
        <v>89</v>
      </c>
      <c r="H161" s="53"/>
      <c r="I161" s="60"/>
      <c r="J161" s="60"/>
      <c r="K161" s="102"/>
      <c r="L161" s="7"/>
      <c r="P161" s="39">
        <f t="shared" si="24"/>
        <v>59.63</v>
      </c>
    </row>
    <row r="162" spans="1:17">
      <c r="A162" s="7" t="s">
        <v>55</v>
      </c>
      <c r="B162" s="7" t="s">
        <v>27</v>
      </c>
      <c r="C162" s="7">
        <f>SUM(C158:C161)</f>
        <v>13</v>
      </c>
      <c r="D162" s="7">
        <f t="shared" ref="D162:G162" si="30">SUM(D158:D161)</f>
        <v>1</v>
      </c>
      <c r="E162" s="7">
        <f t="shared" si="30"/>
        <v>3</v>
      </c>
      <c r="F162" s="7">
        <f t="shared" si="30"/>
        <v>14</v>
      </c>
      <c r="G162" s="39">
        <f t="shared" si="30"/>
        <v>906</v>
      </c>
      <c r="H162" s="55"/>
      <c r="I162" s="55"/>
      <c r="J162" s="55"/>
      <c r="K162" s="55"/>
      <c r="L162" s="55"/>
      <c r="P162" s="39">
        <f t="shared" si="24"/>
        <v>607.02</v>
      </c>
      <c r="Q162" s="44">
        <f>P162+P4</f>
        <v>1302.48</v>
      </c>
    </row>
    <row r="163" spans="1:17" hidden="1">
      <c r="A163" s="10"/>
      <c r="B163" s="10"/>
      <c r="C163" s="10"/>
      <c r="D163" s="10"/>
      <c r="E163" s="10"/>
      <c r="F163" s="10"/>
      <c r="G163" s="10"/>
      <c r="P163" s="39">
        <f t="shared" si="24"/>
        <v>0</v>
      </c>
    </row>
    <row r="164" spans="1:17" ht="15" hidden="1">
      <c r="A164" s="1">
        <v>45906</v>
      </c>
      <c r="B164" s="2" t="s">
        <v>36</v>
      </c>
      <c r="C164" s="17">
        <v>3</v>
      </c>
      <c r="D164" s="24">
        <v>1</v>
      </c>
      <c r="E164" s="24">
        <v>1</v>
      </c>
      <c r="F164" s="17">
        <v>2</v>
      </c>
      <c r="G164" s="39">
        <f>(23*D164)+(33*E164)+(56*F164)</f>
        <v>168</v>
      </c>
      <c r="H164" s="3"/>
      <c r="I164" s="60"/>
      <c r="J164" s="60"/>
      <c r="K164" s="102"/>
      <c r="L164" s="7"/>
      <c r="P164" s="39">
        <f t="shared" si="24"/>
        <v>112.56</v>
      </c>
    </row>
    <row r="165" spans="1:17" ht="15" hidden="1">
      <c r="A165" s="54">
        <v>45913</v>
      </c>
      <c r="B165" s="7" t="s">
        <v>36</v>
      </c>
      <c r="C165" s="141">
        <v>5</v>
      </c>
      <c r="D165" s="141">
        <v>0</v>
      </c>
      <c r="E165" s="141">
        <v>3</v>
      </c>
      <c r="F165" s="141">
        <v>2</v>
      </c>
      <c r="G165" s="39">
        <f>(23*D165)+(33*E165)+(56*F165)</f>
        <v>211</v>
      </c>
      <c r="H165" s="40"/>
      <c r="I165" s="60"/>
      <c r="J165" s="60"/>
      <c r="K165" s="102"/>
      <c r="L165" s="7"/>
      <c r="P165" s="39">
        <f t="shared" si="24"/>
        <v>141.37</v>
      </c>
    </row>
    <row r="166" spans="1:17" ht="15" hidden="1">
      <c r="A166" s="54">
        <v>45920</v>
      </c>
      <c r="B166" s="7" t="s">
        <v>36</v>
      </c>
      <c r="C166" s="142">
        <v>2</v>
      </c>
      <c r="D166" s="142">
        <v>0</v>
      </c>
      <c r="E166" s="142">
        <v>1</v>
      </c>
      <c r="F166" s="142">
        <v>1</v>
      </c>
      <c r="G166" s="39">
        <f>(23*D166)+(33*E166)+(56*F166)</f>
        <v>89</v>
      </c>
      <c r="H166" s="60"/>
      <c r="I166" s="60"/>
      <c r="J166" s="60"/>
      <c r="K166" s="102"/>
      <c r="L166" s="7"/>
      <c r="P166" s="39">
        <f t="shared" si="24"/>
        <v>59.63</v>
      </c>
    </row>
    <row r="167" spans="1:17" ht="15.75" hidden="1">
      <c r="A167" s="1">
        <v>45927</v>
      </c>
      <c r="B167" s="118" t="s">
        <v>36</v>
      </c>
      <c r="C167" s="7">
        <v>6</v>
      </c>
      <c r="D167" s="7">
        <v>2</v>
      </c>
      <c r="E167" s="7">
        <v>1</v>
      </c>
      <c r="F167" s="7">
        <v>4</v>
      </c>
      <c r="G167" s="39">
        <f>(35*D167)+(38*E167)+(59*F167)</f>
        <v>344</v>
      </c>
      <c r="H167" s="39">
        <f>(D167*5)+(E167*10)+(F167*20)</f>
        <v>100</v>
      </c>
      <c r="I167" s="60"/>
      <c r="J167" s="60"/>
      <c r="K167" s="102"/>
      <c r="L167" s="7"/>
      <c r="P167" s="39">
        <f t="shared" si="24"/>
        <v>230.48000000000002</v>
      </c>
    </row>
    <row r="168" spans="1:17" ht="15" hidden="1">
      <c r="A168" s="54">
        <v>45955</v>
      </c>
      <c r="B168" s="115" t="s">
        <v>36</v>
      </c>
      <c r="C168" s="7">
        <v>3</v>
      </c>
      <c r="D168" s="7">
        <v>1</v>
      </c>
      <c r="E168" s="7">
        <v>1</v>
      </c>
      <c r="F168" s="7">
        <v>2</v>
      </c>
      <c r="G168" s="39">
        <f>(23*D168)+(33*E168)+(56*F168)</f>
        <v>168</v>
      </c>
      <c r="H168" s="53"/>
      <c r="I168" s="60"/>
      <c r="J168" s="60"/>
      <c r="K168" s="102"/>
      <c r="L168" s="7"/>
      <c r="P168" s="39">
        <f t="shared" si="24"/>
        <v>112.56</v>
      </c>
    </row>
    <row r="169" spans="1:17" ht="15" hidden="1">
      <c r="A169" s="54">
        <v>45976</v>
      </c>
      <c r="B169" s="124" t="s">
        <v>36</v>
      </c>
      <c r="C169" s="125">
        <v>25</v>
      </c>
      <c r="D169" s="125">
        <v>5</v>
      </c>
      <c r="E169" s="125">
        <v>10</v>
      </c>
      <c r="F169" s="125">
        <v>12</v>
      </c>
      <c r="G169" s="39">
        <f>(23*D169)+(33*E169)+(56*F169)</f>
        <v>1117</v>
      </c>
      <c r="H169" s="53"/>
      <c r="I169" s="60"/>
      <c r="J169" s="60"/>
      <c r="K169" s="102"/>
      <c r="L169" s="7"/>
      <c r="P169" s="39">
        <f t="shared" si="24"/>
        <v>748.3900000000001</v>
      </c>
    </row>
    <row r="170" spans="1:17">
      <c r="A170" s="7" t="s">
        <v>55</v>
      </c>
      <c r="B170" s="7" t="s">
        <v>36</v>
      </c>
      <c r="C170" s="7">
        <f>SUM(C165:C169)</f>
        <v>41</v>
      </c>
      <c r="D170" s="7">
        <f t="shared" ref="D170:G170" si="31">SUM(D165:D169)</f>
        <v>8</v>
      </c>
      <c r="E170" s="7">
        <f t="shared" si="31"/>
        <v>16</v>
      </c>
      <c r="F170" s="7">
        <f t="shared" si="31"/>
        <v>21</v>
      </c>
      <c r="G170" s="39">
        <f t="shared" si="31"/>
        <v>1929</v>
      </c>
      <c r="H170" s="55"/>
      <c r="I170" s="55"/>
      <c r="J170" s="55"/>
      <c r="K170" s="55"/>
      <c r="L170" s="55"/>
      <c r="P170" s="39">
        <f t="shared" si="24"/>
        <v>1292.43</v>
      </c>
      <c r="Q170" s="44">
        <f>P170</f>
        <v>1292.43</v>
      </c>
    </row>
    <row r="171" spans="1:17" hidden="1">
      <c r="A171" s="10"/>
      <c r="B171" s="10"/>
      <c r="C171" s="10"/>
      <c r="D171" s="10"/>
      <c r="E171" s="10"/>
      <c r="F171" s="10"/>
      <c r="G171" s="10"/>
      <c r="P171" s="39">
        <f t="shared" si="24"/>
        <v>0</v>
      </c>
    </row>
    <row r="172" spans="1:17" ht="15" hidden="1">
      <c r="A172" s="54">
        <v>45913</v>
      </c>
      <c r="B172" s="7" t="s">
        <v>42</v>
      </c>
      <c r="C172" s="141">
        <v>3</v>
      </c>
      <c r="D172" s="141">
        <v>0</v>
      </c>
      <c r="E172" s="141">
        <v>1</v>
      </c>
      <c r="F172" s="141">
        <v>3</v>
      </c>
      <c r="G172" s="39">
        <f>(23*D172)+(33*E172)+(56*F172)</f>
        <v>201</v>
      </c>
      <c r="H172" s="40"/>
      <c r="I172" s="60"/>
      <c r="J172" s="60"/>
      <c r="K172" s="102"/>
      <c r="L172" s="7"/>
      <c r="P172" s="39">
        <f t="shared" si="24"/>
        <v>134.67000000000002</v>
      </c>
    </row>
    <row r="173" spans="1:17" ht="15.75" hidden="1">
      <c r="A173" s="1">
        <v>45927</v>
      </c>
      <c r="B173" s="118" t="s">
        <v>42</v>
      </c>
      <c r="C173" s="7">
        <v>1</v>
      </c>
      <c r="D173" s="7"/>
      <c r="E173" s="7"/>
      <c r="F173" s="7">
        <v>1</v>
      </c>
      <c r="G173" s="39">
        <f>(35*D173)+(38*E173)+(59*F173)</f>
        <v>59</v>
      </c>
      <c r="H173" s="39">
        <f>(D173*5)+(E173*10)+(F173*20)</f>
        <v>20</v>
      </c>
      <c r="I173" s="60"/>
      <c r="J173" s="60"/>
      <c r="K173" s="102"/>
      <c r="L173" s="7"/>
      <c r="P173" s="39">
        <f t="shared" si="24"/>
        <v>39.53</v>
      </c>
    </row>
    <row r="174" spans="1:17" ht="15" hidden="1">
      <c r="A174" s="54">
        <v>45955</v>
      </c>
      <c r="B174" s="115" t="s">
        <v>42</v>
      </c>
      <c r="C174" s="7">
        <v>1</v>
      </c>
      <c r="D174" s="7">
        <v>0</v>
      </c>
      <c r="E174" s="7">
        <v>0</v>
      </c>
      <c r="F174" s="7">
        <v>1</v>
      </c>
      <c r="G174" s="39">
        <f>(23*D174)+(33*E174)+(56*F174)</f>
        <v>56</v>
      </c>
      <c r="H174" s="53"/>
      <c r="I174" s="60"/>
      <c r="J174" s="60"/>
      <c r="K174" s="102"/>
      <c r="L174" s="7"/>
      <c r="P174" s="39">
        <f t="shared" si="24"/>
        <v>37.520000000000003</v>
      </c>
    </row>
    <row r="175" spans="1:17">
      <c r="A175" s="7" t="s">
        <v>55</v>
      </c>
      <c r="B175" s="7" t="s">
        <v>42</v>
      </c>
      <c r="C175" s="7">
        <f>SUM(C172:C174)</f>
        <v>5</v>
      </c>
      <c r="D175" s="7">
        <f t="shared" ref="D175:G175" si="32">SUM(D172:D174)</f>
        <v>0</v>
      </c>
      <c r="E175" s="7">
        <f t="shared" si="32"/>
        <v>1</v>
      </c>
      <c r="F175" s="7">
        <f t="shared" si="32"/>
        <v>5</v>
      </c>
      <c r="G175" s="39">
        <f t="shared" si="32"/>
        <v>316</v>
      </c>
      <c r="H175" s="55"/>
      <c r="I175" s="55"/>
      <c r="J175" s="55"/>
      <c r="K175" s="55"/>
      <c r="L175" s="55"/>
      <c r="P175" s="39">
        <f t="shared" si="24"/>
        <v>211.72</v>
      </c>
      <c r="Q175" s="44">
        <f>P175+P87</f>
        <v>2893.06</v>
      </c>
    </row>
    <row r="176" spans="1:17" hidden="1">
      <c r="A176" s="10"/>
      <c r="B176" s="10"/>
      <c r="C176" s="10"/>
      <c r="D176" s="10"/>
      <c r="E176" s="10"/>
      <c r="F176" s="10"/>
      <c r="G176" s="10"/>
      <c r="P176" s="39">
        <f t="shared" si="24"/>
        <v>0</v>
      </c>
    </row>
    <row r="177" spans="1:17" ht="15" hidden="1">
      <c r="A177" s="1">
        <v>45906</v>
      </c>
      <c r="B177" s="2" t="s">
        <v>38</v>
      </c>
      <c r="C177" s="17">
        <v>2</v>
      </c>
      <c r="D177" s="24">
        <v>1</v>
      </c>
      <c r="E177" s="24">
        <v>2</v>
      </c>
      <c r="F177" s="17">
        <v>0</v>
      </c>
      <c r="G177" s="39">
        <f>(23*D177)+(33*E177)+(56*F177)</f>
        <v>89</v>
      </c>
      <c r="H177" s="3"/>
      <c r="I177" s="60"/>
      <c r="J177" s="60"/>
      <c r="K177" s="102"/>
      <c r="L177" s="7"/>
      <c r="P177" s="39">
        <f t="shared" si="24"/>
        <v>59.63</v>
      </c>
    </row>
    <row r="178" spans="1:17" ht="15" hidden="1">
      <c r="A178" s="54">
        <v>45913</v>
      </c>
      <c r="B178" s="7" t="s">
        <v>38</v>
      </c>
      <c r="C178" s="141">
        <v>3</v>
      </c>
      <c r="D178" s="141">
        <v>0</v>
      </c>
      <c r="E178" s="141">
        <v>0</v>
      </c>
      <c r="F178" s="141">
        <v>4</v>
      </c>
      <c r="G178" s="39">
        <f>(23*D178)+(33*E178)+(56*F178)</f>
        <v>224</v>
      </c>
      <c r="H178" s="40"/>
      <c r="I178" s="60"/>
      <c r="J178" s="60"/>
      <c r="K178" s="102"/>
      <c r="L178" s="7"/>
      <c r="P178" s="39">
        <f t="shared" si="24"/>
        <v>150.08000000000001</v>
      </c>
    </row>
    <row r="179" spans="1:17" ht="15" hidden="1">
      <c r="A179" s="54">
        <v>45920</v>
      </c>
      <c r="B179" s="7" t="s">
        <v>38</v>
      </c>
      <c r="C179" s="142">
        <v>5</v>
      </c>
      <c r="D179" s="142">
        <v>1</v>
      </c>
      <c r="E179" s="142">
        <v>2</v>
      </c>
      <c r="F179" s="142">
        <v>3</v>
      </c>
      <c r="G179" s="39">
        <f>(23*D179)+(33*E179)+(56*F179)</f>
        <v>257</v>
      </c>
      <c r="H179" s="60"/>
      <c r="I179" s="60"/>
      <c r="J179" s="60"/>
      <c r="K179" s="102"/>
      <c r="L179" s="7"/>
      <c r="P179" s="39">
        <f t="shared" si="24"/>
        <v>172.19</v>
      </c>
    </row>
    <row r="180" spans="1:17" ht="15" hidden="1">
      <c r="A180" s="54">
        <v>45955</v>
      </c>
      <c r="B180" s="115" t="s">
        <v>38</v>
      </c>
      <c r="C180" s="7">
        <v>18</v>
      </c>
      <c r="D180" s="7">
        <v>3</v>
      </c>
      <c r="E180" s="7">
        <v>4</v>
      </c>
      <c r="F180" s="7">
        <v>18</v>
      </c>
      <c r="G180" s="39">
        <f>(23*D180)+(33*E180)+(56*F180)</f>
        <v>1209</v>
      </c>
      <c r="H180" s="53"/>
      <c r="I180" s="60"/>
      <c r="J180" s="60"/>
      <c r="K180" s="102"/>
      <c r="L180" s="7"/>
      <c r="P180" s="39">
        <f t="shared" si="24"/>
        <v>810.03000000000009</v>
      </c>
    </row>
    <row r="181" spans="1:17" ht="14.25" hidden="1">
      <c r="A181" s="54">
        <v>45976</v>
      </c>
      <c r="B181" s="124" t="s">
        <v>38</v>
      </c>
      <c r="C181" s="125">
        <v>4</v>
      </c>
      <c r="D181" s="125">
        <v>2</v>
      </c>
      <c r="E181" s="125">
        <v>0</v>
      </c>
      <c r="F181" s="125">
        <v>3</v>
      </c>
      <c r="G181" s="39">
        <f>(23*D181)+(33*E181)+(56*F181)</f>
        <v>214</v>
      </c>
      <c r="H181" s="53"/>
      <c r="I181" s="39"/>
      <c r="J181" s="39"/>
      <c r="K181" s="102"/>
      <c r="L181" s="143"/>
      <c r="P181" s="39">
        <f t="shared" si="24"/>
        <v>143.38</v>
      </c>
    </row>
    <row r="182" spans="1:17">
      <c r="A182" s="7" t="s">
        <v>55</v>
      </c>
      <c r="B182" s="7" t="s">
        <v>38</v>
      </c>
      <c r="C182" s="7">
        <f>SUM(C177:C181)</f>
        <v>32</v>
      </c>
      <c r="D182" s="7">
        <f t="shared" ref="D182:G182" si="33">SUM(D177:D181)</f>
        <v>7</v>
      </c>
      <c r="E182" s="7">
        <f t="shared" si="33"/>
        <v>8</v>
      </c>
      <c r="F182" s="7">
        <f t="shared" si="33"/>
        <v>28</v>
      </c>
      <c r="G182" s="39">
        <f t="shared" si="33"/>
        <v>1993</v>
      </c>
      <c r="H182" s="55"/>
      <c r="I182" s="55"/>
      <c r="J182" s="55"/>
      <c r="K182" s="55"/>
      <c r="L182" s="55"/>
      <c r="P182" s="39">
        <f t="shared" si="24"/>
        <v>1335.3100000000002</v>
      </c>
      <c r="Q182" s="44">
        <f>P182</f>
        <v>1335.3100000000002</v>
      </c>
    </row>
    <row r="183" spans="1:17" hidden="1">
      <c r="A183" s="10"/>
      <c r="B183" s="10"/>
      <c r="C183" s="10"/>
      <c r="D183" s="10"/>
      <c r="E183" s="10"/>
      <c r="F183" s="10"/>
      <c r="G183" s="10"/>
      <c r="P183" s="39">
        <f t="shared" si="24"/>
        <v>0</v>
      </c>
    </row>
    <row r="184" spans="1:17" ht="15" hidden="1">
      <c r="A184" s="54">
        <v>45913</v>
      </c>
      <c r="B184" s="7" t="s">
        <v>48</v>
      </c>
      <c r="C184" s="141">
        <v>3</v>
      </c>
      <c r="D184" s="141">
        <v>0</v>
      </c>
      <c r="E184" s="141">
        <v>0</v>
      </c>
      <c r="F184" s="141">
        <v>4</v>
      </c>
      <c r="G184" s="39">
        <f>(23*D184)+(33*E184)+(56*F184)</f>
        <v>224</v>
      </c>
      <c r="H184" s="40"/>
      <c r="I184" s="39"/>
      <c r="J184" s="144"/>
      <c r="K184" s="102"/>
      <c r="L184" s="143"/>
      <c r="P184" s="39">
        <f t="shared" si="24"/>
        <v>150.08000000000001</v>
      </c>
    </row>
    <row r="185" spans="1:17" ht="15.75" hidden="1">
      <c r="A185" s="1">
        <v>45927</v>
      </c>
      <c r="B185" s="118" t="s">
        <v>48</v>
      </c>
      <c r="C185" s="7">
        <v>1</v>
      </c>
      <c r="D185" s="7">
        <v>0</v>
      </c>
      <c r="E185" s="7">
        <v>0</v>
      </c>
      <c r="F185" s="7">
        <v>2</v>
      </c>
      <c r="G185" s="39">
        <f>(35*D185)+(38*E185)+(59*F185)</f>
        <v>118</v>
      </c>
      <c r="H185" s="39">
        <f>(D185*5)+(E185*10)+(F185*20)</f>
        <v>40</v>
      </c>
      <c r="I185" s="39"/>
      <c r="J185" s="144"/>
      <c r="K185" s="102"/>
      <c r="L185" s="143"/>
      <c r="P185" s="39">
        <f t="shared" si="24"/>
        <v>79.06</v>
      </c>
    </row>
    <row r="186" spans="1:17" hidden="1">
      <c r="A186" s="54">
        <v>45955</v>
      </c>
      <c r="B186" s="115" t="s">
        <v>48</v>
      </c>
      <c r="C186" s="7">
        <v>12</v>
      </c>
      <c r="D186" s="7">
        <v>2</v>
      </c>
      <c r="E186" s="7">
        <v>2</v>
      </c>
      <c r="F186" s="7">
        <v>15</v>
      </c>
      <c r="G186" s="39">
        <f>(23*D186)+(33*E186)+(56*F186)</f>
        <v>952</v>
      </c>
      <c r="H186" s="53"/>
      <c r="I186" s="39"/>
      <c r="J186" s="144"/>
      <c r="K186" s="102"/>
      <c r="L186" s="143"/>
      <c r="P186" s="39">
        <f t="shared" si="24"/>
        <v>637.84</v>
      </c>
    </row>
    <row r="187" spans="1:17" ht="14.25" hidden="1">
      <c r="A187" s="54">
        <v>45976</v>
      </c>
      <c r="B187" s="124" t="s">
        <v>48</v>
      </c>
      <c r="C187" s="125">
        <v>3</v>
      </c>
      <c r="D187" s="125">
        <v>1</v>
      </c>
      <c r="E187" s="125">
        <v>0</v>
      </c>
      <c r="F187" s="125">
        <v>4</v>
      </c>
      <c r="G187" s="39">
        <f>(23*D187)+(33*E187)+(56*F187)</f>
        <v>247</v>
      </c>
      <c r="H187" s="53"/>
      <c r="I187" s="39"/>
      <c r="J187" s="144"/>
      <c r="K187" s="102"/>
      <c r="L187" s="143"/>
      <c r="P187" s="39">
        <f t="shared" si="24"/>
        <v>165.49</v>
      </c>
    </row>
    <row r="188" spans="1:17">
      <c r="A188" s="7" t="s">
        <v>55</v>
      </c>
      <c r="B188" s="7" t="s">
        <v>48</v>
      </c>
      <c r="C188" s="7">
        <f>SUM(C184:C187)</f>
        <v>19</v>
      </c>
      <c r="D188" s="7">
        <f t="shared" ref="D188:G188" si="34">SUM(D184:D187)</f>
        <v>3</v>
      </c>
      <c r="E188" s="7">
        <f t="shared" si="34"/>
        <v>2</v>
      </c>
      <c r="F188" s="7">
        <f t="shared" si="34"/>
        <v>25</v>
      </c>
      <c r="G188" s="39">
        <f t="shared" si="34"/>
        <v>1541</v>
      </c>
      <c r="H188" s="55"/>
      <c r="I188" s="55"/>
      <c r="J188" s="55"/>
      <c r="K188" s="55"/>
      <c r="L188" s="55"/>
      <c r="P188" s="39">
        <f t="shared" si="24"/>
        <v>1032.47</v>
      </c>
      <c r="Q188" s="44">
        <f>P188+P37</f>
        <v>10166.58</v>
      </c>
    </row>
    <row r="189" spans="1:17" ht="14.25" hidden="1">
      <c r="A189" s="54"/>
      <c r="B189" s="124"/>
      <c r="C189" s="125"/>
      <c r="D189" s="125"/>
      <c r="E189" s="125"/>
      <c r="F189" s="125"/>
      <c r="G189" s="39"/>
      <c r="H189" s="53"/>
      <c r="I189" s="39"/>
      <c r="J189" s="144"/>
      <c r="K189" s="102"/>
      <c r="L189" s="143"/>
      <c r="P189" s="39">
        <f t="shared" si="24"/>
        <v>0</v>
      </c>
    </row>
    <row r="190" spans="1:17" ht="15" hidden="1">
      <c r="A190" s="1">
        <v>45906</v>
      </c>
      <c r="B190" s="2" t="s">
        <v>40</v>
      </c>
      <c r="C190" s="17">
        <v>2</v>
      </c>
      <c r="D190" s="17">
        <v>1</v>
      </c>
      <c r="E190" s="17">
        <v>0</v>
      </c>
      <c r="F190" s="17">
        <v>1</v>
      </c>
      <c r="G190" s="39">
        <f>(23*D190)+(33*E190)+(56*F190)</f>
        <v>79</v>
      </c>
      <c r="H190" s="3"/>
      <c r="I190" s="39"/>
      <c r="J190" s="144"/>
      <c r="K190" s="102"/>
      <c r="L190" s="143"/>
      <c r="P190" s="39">
        <f t="shared" si="24"/>
        <v>52.93</v>
      </c>
    </row>
    <row r="191" spans="1:17" ht="15" hidden="1">
      <c r="A191" s="54">
        <v>45913</v>
      </c>
      <c r="B191" s="7" t="s">
        <v>40</v>
      </c>
      <c r="C191" s="141">
        <v>19</v>
      </c>
      <c r="D191" s="141">
        <v>4</v>
      </c>
      <c r="E191" s="141">
        <v>4</v>
      </c>
      <c r="F191" s="141">
        <v>5</v>
      </c>
      <c r="G191" s="39">
        <f>(23*D191)+(33*E191)+(56*F191)</f>
        <v>504</v>
      </c>
      <c r="H191" s="40"/>
      <c r="I191" s="39"/>
      <c r="J191" s="144"/>
      <c r="K191" s="102"/>
      <c r="L191" s="143"/>
      <c r="P191" s="39">
        <f t="shared" si="24"/>
        <v>337.68</v>
      </c>
    </row>
    <row r="192" spans="1:17" ht="15" hidden="1">
      <c r="A192" s="54">
        <v>45920</v>
      </c>
      <c r="B192" s="7" t="s">
        <v>40</v>
      </c>
      <c r="C192" s="142">
        <v>4</v>
      </c>
      <c r="D192" s="142">
        <v>1</v>
      </c>
      <c r="E192" s="142">
        <v>1</v>
      </c>
      <c r="F192" s="142">
        <v>2</v>
      </c>
      <c r="G192" s="39">
        <f>(23*D192)+(33*E192)+(56*F192)</f>
        <v>168</v>
      </c>
      <c r="H192" s="60"/>
      <c r="I192" s="83"/>
      <c r="J192" s="145"/>
      <c r="K192" s="102"/>
      <c r="L192" s="146"/>
      <c r="P192" s="39">
        <f t="shared" si="24"/>
        <v>112.56</v>
      </c>
    </row>
    <row r="193" spans="1:17" ht="15.75" hidden="1">
      <c r="A193" s="1">
        <v>45927</v>
      </c>
      <c r="B193" s="118" t="s">
        <v>40</v>
      </c>
      <c r="C193" s="7">
        <v>2</v>
      </c>
      <c r="D193" s="7">
        <v>1</v>
      </c>
      <c r="E193" s="7">
        <v>0</v>
      </c>
      <c r="F193" s="7">
        <v>1</v>
      </c>
      <c r="G193" s="39">
        <f>(35*D193)+(38*E193)+(59*F193)</f>
        <v>94</v>
      </c>
      <c r="H193" s="39">
        <f>(D193*5)+(E193*10)+(F193*20)</f>
        <v>25</v>
      </c>
      <c r="I193" s="53"/>
      <c r="J193" s="53"/>
      <c r="K193" s="102"/>
      <c r="L193" s="146"/>
      <c r="P193" s="39">
        <f t="shared" si="24"/>
        <v>62.980000000000004</v>
      </c>
    </row>
    <row r="194" spans="1:17" hidden="1">
      <c r="A194" s="54">
        <v>45955</v>
      </c>
      <c r="B194" s="115" t="s">
        <v>40</v>
      </c>
      <c r="C194" s="7">
        <v>2</v>
      </c>
      <c r="D194" s="7">
        <v>0</v>
      </c>
      <c r="E194" s="7">
        <v>1</v>
      </c>
      <c r="F194" s="7">
        <v>2</v>
      </c>
      <c r="G194" s="39">
        <f>(23*D194)+(33*E194)+(56*F194)</f>
        <v>145</v>
      </c>
      <c r="H194" s="53"/>
      <c r="I194" s="53"/>
      <c r="J194" s="53"/>
      <c r="K194" s="102"/>
      <c r="L194" s="146"/>
      <c r="P194" s="39">
        <f t="shared" si="24"/>
        <v>97.15</v>
      </c>
    </row>
    <row r="195" spans="1:17" ht="14.25" hidden="1">
      <c r="A195" s="54">
        <v>45976</v>
      </c>
      <c r="B195" s="124" t="s">
        <v>40</v>
      </c>
      <c r="C195" s="125">
        <v>11</v>
      </c>
      <c r="D195" s="125">
        <v>2</v>
      </c>
      <c r="E195" s="125">
        <v>0</v>
      </c>
      <c r="F195" s="125">
        <v>11</v>
      </c>
      <c r="G195" s="39">
        <f>(23*D195)+(33*E195)+(56*F195)</f>
        <v>662</v>
      </c>
      <c r="H195" s="53"/>
      <c r="I195" s="53"/>
      <c r="J195" s="53"/>
      <c r="K195" s="102"/>
      <c r="L195" s="146"/>
      <c r="P195" s="39">
        <f t="shared" ref="P195:P244" si="35">G195*0.67</f>
        <v>443.54</v>
      </c>
    </row>
    <row r="196" spans="1:17">
      <c r="A196" s="7" t="s">
        <v>55</v>
      </c>
      <c r="B196" s="7" t="s">
        <v>40</v>
      </c>
      <c r="C196" s="7">
        <f>SUM(C191:C195)</f>
        <v>38</v>
      </c>
      <c r="D196" s="7">
        <f t="shared" ref="D196:G196" si="36">SUM(D191:D195)</f>
        <v>8</v>
      </c>
      <c r="E196" s="7">
        <f t="shared" si="36"/>
        <v>6</v>
      </c>
      <c r="F196" s="7">
        <f t="shared" si="36"/>
        <v>21</v>
      </c>
      <c r="G196" s="39">
        <f t="shared" si="36"/>
        <v>1573</v>
      </c>
      <c r="H196" s="55"/>
      <c r="I196" s="55"/>
      <c r="J196" s="55"/>
      <c r="K196" s="55"/>
      <c r="L196" s="55"/>
      <c r="P196" s="39">
        <f t="shared" si="35"/>
        <v>1053.9100000000001</v>
      </c>
      <c r="Q196" s="44">
        <f>P196</f>
        <v>1053.9100000000001</v>
      </c>
    </row>
    <row r="197" spans="1:17" ht="14.25" hidden="1">
      <c r="A197" s="54"/>
      <c r="B197" s="124"/>
      <c r="C197" s="125"/>
      <c r="D197" s="125"/>
      <c r="E197" s="125"/>
      <c r="F197" s="125"/>
      <c r="G197" s="39"/>
      <c r="H197" s="53"/>
      <c r="I197" s="53"/>
      <c r="J197" s="53"/>
      <c r="K197" s="102"/>
      <c r="L197" s="146"/>
      <c r="P197" s="39">
        <f t="shared" si="35"/>
        <v>0</v>
      </c>
      <c r="Q197" s="44">
        <f t="shared" ref="Q197:Q203" si="37">P197</f>
        <v>0</v>
      </c>
    </row>
    <row r="198" spans="1:17" ht="15" hidden="1">
      <c r="A198" s="1">
        <v>45906</v>
      </c>
      <c r="B198" s="2" t="s">
        <v>43</v>
      </c>
      <c r="C198" s="17">
        <v>7</v>
      </c>
      <c r="D198" s="17">
        <v>1</v>
      </c>
      <c r="E198" s="17">
        <v>3</v>
      </c>
      <c r="F198" s="17">
        <v>5</v>
      </c>
      <c r="G198" s="39">
        <f>(23*D198)+(33*E198)+(56*F198)</f>
        <v>402</v>
      </c>
      <c r="H198" s="3"/>
      <c r="I198" s="53"/>
      <c r="J198" s="53"/>
      <c r="K198" s="102"/>
      <c r="L198" s="146"/>
      <c r="P198" s="39">
        <f t="shared" si="35"/>
        <v>269.34000000000003</v>
      </c>
      <c r="Q198" s="44">
        <f t="shared" si="37"/>
        <v>269.34000000000003</v>
      </c>
    </row>
    <row r="199" spans="1:17" ht="15" hidden="1">
      <c r="A199" s="54">
        <v>45913</v>
      </c>
      <c r="B199" s="7" t="s">
        <v>43</v>
      </c>
      <c r="C199" s="141">
        <v>9</v>
      </c>
      <c r="D199" s="141">
        <v>3</v>
      </c>
      <c r="E199" s="141">
        <v>3</v>
      </c>
      <c r="F199" s="141">
        <v>12</v>
      </c>
      <c r="G199" s="39">
        <f>(23*D199)+(33*E199)+(56*F199)</f>
        <v>840</v>
      </c>
      <c r="H199" s="40"/>
      <c r="I199" s="53"/>
      <c r="J199" s="53"/>
      <c r="K199" s="39"/>
      <c r="L199" s="7"/>
      <c r="P199" s="39">
        <f t="shared" si="35"/>
        <v>562.80000000000007</v>
      </c>
      <c r="Q199" s="44">
        <f t="shared" si="37"/>
        <v>562.80000000000007</v>
      </c>
    </row>
    <row r="200" spans="1:17" ht="15" hidden="1">
      <c r="A200" s="54">
        <v>45920</v>
      </c>
      <c r="B200" s="7" t="s">
        <v>43</v>
      </c>
      <c r="C200" s="142">
        <v>9</v>
      </c>
      <c r="D200" s="142">
        <v>3</v>
      </c>
      <c r="E200" s="142">
        <v>2</v>
      </c>
      <c r="F200" s="142">
        <v>6</v>
      </c>
      <c r="G200" s="39">
        <f>(23*D200)+(33*E200)+(56*F200)</f>
        <v>471</v>
      </c>
      <c r="H200" s="60"/>
      <c r="I200" s="53"/>
      <c r="J200" s="53"/>
      <c r="K200" s="39"/>
      <c r="L200" s="7"/>
      <c r="P200" s="39">
        <f t="shared" si="35"/>
        <v>315.57</v>
      </c>
      <c r="Q200" s="44">
        <f t="shared" si="37"/>
        <v>315.57</v>
      </c>
    </row>
    <row r="201" spans="1:17" hidden="1">
      <c r="A201" s="54">
        <v>45955</v>
      </c>
      <c r="B201" s="115" t="s">
        <v>43</v>
      </c>
      <c r="C201" s="7">
        <v>11</v>
      </c>
      <c r="D201" s="7">
        <v>4</v>
      </c>
      <c r="E201" s="7">
        <v>3</v>
      </c>
      <c r="F201" s="7">
        <v>6</v>
      </c>
      <c r="G201" s="39">
        <f>(23*D201)+(33*E201)+(56*F201)</f>
        <v>527</v>
      </c>
      <c r="H201" s="53"/>
      <c r="I201" s="53"/>
      <c r="J201" s="53"/>
      <c r="K201" s="39"/>
      <c r="L201" s="7"/>
      <c r="P201" s="39">
        <f t="shared" si="35"/>
        <v>353.09000000000003</v>
      </c>
      <c r="Q201" s="44">
        <f t="shared" si="37"/>
        <v>353.09000000000003</v>
      </c>
    </row>
    <row r="202" spans="1:17" ht="14.25" hidden="1">
      <c r="A202" s="54">
        <v>45976</v>
      </c>
      <c r="B202" s="124" t="s">
        <v>43</v>
      </c>
      <c r="C202" s="125">
        <v>7</v>
      </c>
      <c r="D202" s="125">
        <v>1</v>
      </c>
      <c r="E202" s="125">
        <v>1</v>
      </c>
      <c r="F202" s="125">
        <v>6</v>
      </c>
      <c r="G202" s="39">
        <f>(23*D202)+(33*E202)+(56*F202)</f>
        <v>392</v>
      </c>
      <c r="H202" s="53"/>
      <c r="I202" s="53"/>
      <c r="J202" s="53"/>
      <c r="K202" s="39"/>
      <c r="L202" s="7"/>
      <c r="P202" s="39">
        <f t="shared" si="35"/>
        <v>262.64000000000004</v>
      </c>
      <c r="Q202" s="44">
        <f t="shared" si="37"/>
        <v>262.64000000000004</v>
      </c>
    </row>
    <row r="203" spans="1:17">
      <c r="A203" s="7" t="s">
        <v>55</v>
      </c>
      <c r="B203" s="7" t="s">
        <v>43</v>
      </c>
      <c r="C203" s="7">
        <f>SUM(C198:C202)</f>
        <v>43</v>
      </c>
      <c r="D203" s="7">
        <f t="shared" ref="D203:G203" si="38">SUM(D198:D202)</f>
        <v>12</v>
      </c>
      <c r="E203" s="7">
        <f t="shared" si="38"/>
        <v>12</v>
      </c>
      <c r="F203" s="7">
        <f t="shared" si="38"/>
        <v>35</v>
      </c>
      <c r="G203" s="39">
        <f t="shared" si="38"/>
        <v>2632</v>
      </c>
      <c r="H203" s="55"/>
      <c r="I203" s="55"/>
      <c r="J203" s="55"/>
      <c r="K203" s="55"/>
      <c r="L203" s="55"/>
      <c r="P203" s="39">
        <f t="shared" si="35"/>
        <v>1763.44</v>
      </c>
      <c r="Q203" s="44">
        <f t="shared" si="37"/>
        <v>1763.44</v>
      </c>
    </row>
    <row r="204" spans="1:17" ht="14.25" hidden="1">
      <c r="A204" s="54"/>
      <c r="B204" s="124"/>
      <c r="C204" s="125"/>
      <c r="D204" s="125"/>
      <c r="E204" s="125"/>
      <c r="F204" s="125"/>
      <c r="G204" s="39"/>
      <c r="H204" s="53"/>
      <c r="I204" s="53"/>
      <c r="J204" s="53"/>
      <c r="K204" s="39"/>
      <c r="L204" s="7"/>
      <c r="P204" s="39">
        <f t="shared" si="35"/>
        <v>0</v>
      </c>
    </row>
    <row r="205" spans="1:17" ht="15" hidden="1">
      <c r="A205" s="1">
        <v>45906</v>
      </c>
      <c r="B205" s="2" t="s">
        <v>46</v>
      </c>
      <c r="C205" s="17">
        <v>6</v>
      </c>
      <c r="D205" s="17">
        <v>2</v>
      </c>
      <c r="E205" s="17">
        <v>1</v>
      </c>
      <c r="F205" s="17">
        <v>4</v>
      </c>
      <c r="G205" s="39">
        <f>(23*D205)+(33*E205)+(56*F205)</f>
        <v>303</v>
      </c>
      <c r="H205" s="3"/>
      <c r="I205" s="53"/>
      <c r="J205" s="53"/>
      <c r="K205" s="39"/>
      <c r="L205" s="7"/>
      <c r="P205" s="39">
        <f t="shared" si="35"/>
        <v>203.01000000000002</v>
      </c>
    </row>
    <row r="206" spans="1:17" ht="15" hidden="1">
      <c r="A206" s="54">
        <v>45913</v>
      </c>
      <c r="B206" s="7" t="s">
        <v>46</v>
      </c>
      <c r="C206" s="141">
        <v>3</v>
      </c>
      <c r="D206" s="141">
        <v>0</v>
      </c>
      <c r="E206" s="141">
        <v>1</v>
      </c>
      <c r="F206" s="141">
        <v>3</v>
      </c>
      <c r="G206" s="39">
        <f>(23*D206)+(33*E206)+(56*F206)</f>
        <v>201</v>
      </c>
      <c r="H206" s="40"/>
      <c r="I206" s="53"/>
      <c r="J206" s="53"/>
      <c r="K206" s="39"/>
      <c r="L206" s="7"/>
      <c r="P206" s="39">
        <f t="shared" si="35"/>
        <v>134.67000000000002</v>
      </c>
    </row>
    <row r="207" spans="1:17" ht="15" hidden="1">
      <c r="A207" s="54">
        <v>45920</v>
      </c>
      <c r="B207" s="7" t="s">
        <v>46</v>
      </c>
      <c r="C207" s="142">
        <v>10</v>
      </c>
      <c r="D207" s="142">
        <v>1</v>
      </c>
      <c r="E207" s="142">
        <v>3</v>
      </c>
      <c r="F207" s="142">
        <v>9</v>
      </c>
      <c r="G207" s="39">
        <f>(23*D207)+(33*E207)+(56*F207)</f>
        <v>626</v>
      </c>
      <c r="H207" s="60"/>
      <c r="I207" s="53"/>
      <c r="J207" s="53"/>
      <c r="K207" s="39"/>
      <c r="L207" s="7"/>
      <c r="P207" s="39">
        <f t="shared" si="35"/>
        <v>419.42</v>
      </c>
    </row>
    <row r="208" spans="1:17" ht="15.75" hidden="1">
      <c r="A208" s="1">
        <v>45927</v>
      </c>
      <c r="B208" s="118" t="s">
        <v>46</v>
      </c>
      <c r="C208" s="7">
        <v>3</v>
      </c>
      <c r="D208" s="7"/>
      <c r="E208" s="7">
        <v>1</v>
      </c>
      <c r="F208" s="7">
        <v>3</v>
      </c>
      <c r="G208" s="39">
        <f>(35*D208)+(38*E208)+(59*F208)</f>
        <v>215</v>
      </c>
      <c r="H208" s="39">
        <f>(D208*5)+(E208*10)+(F208*20)</f>
        <v>70</v>
      </c>
      <c r="I208" s="53"/>
      <c r="J208" s="53"/>
      <c r="K208" s="39"/>
      <c r="L208" s="7"/>
      <c r="P208" s="39">
        <f t="shared" si="35"/>
        <v>144.05000000000001</v>
      </c>
    </row>
    <row r="209" spans="1:17" ht="14.25" hidden="1">
      <c r="A209" s="54">
        <v>45976</v>
      </c>
      <c r="B209" s="124" t="s">
        <v>46</v>
      </c>
      <c r="C209" s="125">
        <v>8</v>
      </c>
      <c r="D209" s="125">
        <v>4</v>
      </c>
      <c r="E209" s="125">
        <v>0</v>
      </c>
      <c r="F209" s="125">
        <v>5</v>
      </c>
      <c r="G209" s="39">
        <f>(23*D209)+(33*E209)+(56*F209)</f>
        <v>372</v>
      </c>
      <c r="H209" s="53"/>
      <c r="I209" s="53"/>
      <c r="J209" s="53"/>
      <c r="K209" s="39"/>
      <c r="L209" s="7"/>
      <c r="P209" s="39">
        <f t="shared" si="35"/>
        <v>249.24</v>
      </c>
    </row>
    <row r="210" spans="1:17">
      <c r="A210" s="7" t="s">
        <v>55</v>
      </c>
      <c r="B210" s="7" t="s">
        <v>46</v>
      </c>
      <c r="C210" s="7">
        <f>SUM(C205:C209)</f>
        <v>30</v>
      </c>
      <c r="D210" s="7">
        <f t="shared" ref="D210:G210" si="39">SUM(D205:D209)</f>
        <v>7</v>
      </c>
      <c r="E210" s="7">
        <f t="shared" si="39"/>
        <v>6</v>
      </c>
      <c r="F210" s="7">
        <f t="shared" si="39"/>
        <v>24</v>
      </c>
      <c r="G210" s="39">
        <f t="shared" si="39"/>
        <v>1717</v>
      </c>
      <c r="H210" s="55"/>
      <c r="I210" s="55"/>
      <c r="J210" s="55"/>
      <c r="K210" s="55"/>
      <c r="L210" s="55"/>
      <c r="P210" s="39">
        <f t="shared" si="35"/>
        <v>1150.3900000000001</v>
      </c>
      <c r="Q210" s="44">
        <f>P210+P70</f>
        <v>8712.01</v>
      </c>
    </row>
    <row r="211" spans="1:17" ht="14.25" hidden="1">
      <c r="A211" s="54"/>
      <c r="B211" s="124"/>
      <c r="C211" s="125"/>
      <c r="D211" s="125"/>
      <c r="E211" s="125"/>
      <c r="F211" s="125"/>
      <c r="G211" s="39"/>
      <c r="H211" s="53"/>
      <c r="I211" s="53"/>
      <c r="J211" s="53"/>
      <c r="K211" s="39"/>
      <c r="L211" s="7"/>
      <c r="P211" s="39">
        <f t="shared" si="35"/>
        <v>0</v>
      </c>
    </row>
    <row r="212" spans="1:17" ht="15" hidden="1">
      <c r="A212" s="1">
        <v>45906</v>
      </c>
      <c r="B212" s="2" t="s">
        <v>49</v>
      </c>
      <c r="C212" s="17">
        <v>1</v>
      </c>
      <c r="D212" s="24">
        <v>0</v>
      </c>
      <c r="E212" s="24">
        <v>1</v>
      </c>
      <c r="F212" s="17">
        <v>0</v>
      </c>
      <c r="G212" s="39">
        <f>(23*D212)+(33*E212)+(56*F212)</f>
        <v>33</v>
      </c>
      <c r="H212" s="3"/>
      <c r="I212" s="53"/>
      <c r="J212" s="53"/>
      <c r="K212" s="39"/>
      <c r="L212" s="7"/>
      <c r="P212" s="39">
        <f t="shared" si="35"/>
        <v>22.110000000000003</v>
      </c>
    </row>
    <row r="213" spans="1:17" ht="15" hidden="1">
      <c r="A213" s="54">
        <v>45920</v>
      </c>
      <c r="B213" s="7" t="s">
        <v>49</v>
      </c>
      <c r="C213" s="142">
        <v>2</v>
      </c>
      <c r="D213" s="142">
        <v>0</v>
      </c>
      <c r="E213" s="142">
        <v>1</v>
      </c>
      <c r="F213" s="142">
        <v>2</v>
      </c>
      <c r="G213" s="39">
        <f>(23*D213)+(33*E213)+(56*F213)</f>
        <v>145</v>
      </c>
      <c r="H213" s="60"/>
      <c r="I213" s="53"/>
      <c r="J213" s="53"/>
      <c r="K213" s="39"/>
      <c r="L213" s="7"/>
      <c r="P213" s="39">
        <f t="shared" si="35"/>
        <v>97.15</v>
      </c>
    </row>
    <row r="214" spans="1:17" ht="15.75" hidden="1">
      <c r="A214" s="1">
        <v>45927</v>
      </c>
      <c r="B214" s="118" t="s">
        <v>49</v>
      </c>
      <c r="C214" s="7">
        <v>2</v>
      </c>
      <c r="D214" s="7">
        <v>1</v>
      </c>
      <c r="E214" s="7">
        <v>0</v>
      </c>
      <c r="F214" s="7">
        <v>2</v>
      </c>
      <c r="G214" s="39">
        <f>(35*D214)+(38*E214)+(59*F214)</f>
        <v>153</v>
      </c>
      <c r="H214" s="39">
        <f>(D214*5)+(E214*10)+(F214*20)</f>
        <v>45</v>
      </c>
      <c r="I214" s="53"/>
      <c r="J214" s="53"/>
      <c r="K214" s="39"/>
      <c r="L214" s="7"/>
      <c r="P214" s="39">
        <f t="shared" si="35"/>
        <v>102.51</v>
      </c>
    </row>
    <row r="215" spans="1:17" ht="14.25" hidden="1">
      <c r="A215" s="54">
        <v>45976</v>
      </c>
      <c r="B215" s="124" t="s">
        <v>49</v>
      </c>
      <c r="C215" s="125">
        <v>3</v>
      </c>
      <c r="D215" s="125">
        <v>0</v>
      </c>
      <c r="E215" s="125">
        <v>3</v>
      </c>
      <c r="F215" s="125">
        <v>0</v>
      </c>
      <c r="G215" s="39">
        <f>(23*D215)+(33*E215)+(56*F215)</f>
        <v>99</v>
      </c>
      <c r="H215" s="53"/>
      <c r="I215" s="53"/>
      <c r="J215" s="53"/>
      <c r="K215" s="39"/>
      <c r="L215" s="7"/>
      <c r="P215" s="39">
        <f t="shared" si="35"/>
        <v>66.33</v>
      </c>
    </row>
    <row r="216" spans="1:17">
      <c r="A216" s="7" t="s">
        <v>55</v>
      </c>
      <c r="B216" s="7" t="s">
        <v>49</v>
      </c>
      <c r="C216" s="7">
        <f>SUM(C212:C215)</f>
        <v>8</v>
      </c>
      <c r="D216" s="7">
        <f t="shared" ref="D216:G216" si="40">SUM(D212:D215)</f>
        <v>1</v>
      </c>
      <c r="E216" s="7">
        <f t="shared" si="40"/>
        <v>5</v>
      </c>
      <c r="F216" s="7">
        <f t="shared" si="40"/>
        <v>4</v>
      </c>
      <c r="G216" s="39">
        <f t="shared" si="40"/>
        <v>430</v>
      </c>
      <c r="H216" s="55"/>
      <c r="I216" s="55"/>
      <c r="J216" s="55"/>
      <c r="K216" s="55"/>
      <c r="L216" s="55"/>
      <c r="P216" s="39">
        <f t="shared" si="35"/>
        <v>288.10000000000002</v>
      </c>
      <c r="Q216" s="44">
        <f>P216+P18</f>
        <v>828.79000000000008</v>
      </c>
    </row>
    <row r="217" spans="1:17" ht="14.25" hidden="1">
      <c r="A217" s="54"/>
      <c r="B217" s="124"/>
      <c r="C217" s="125"/>
      <c r="D217" s="125"/>
      <c r="E217" s="125"/>
      <c r="F217" s="125"/>
      <c r="G217" s="39"/>
      <c r="H217" s="53"/>
      <c r="I217" s="53"/>
      <c r="J217" s="53"/>
      <c r="K217" s="39"/>
      <c r="L217" s="7"/>
      <c r="P217" s="39">
        <f t="shared" si="35"/>
        <v>0</v>
      </c>
    </row>
    <row r="218" spans="1:17" ht="15" hidden="1">
      <c r="A218" s="1">
        <v>45906</v>
      </c>
      <c r="B218" s="2" t="s">
        <v>51</v>
      </c>
      <c r="C218" s="17">
        <v>2</v>
      </c>
      <c r="D218" s="24">
        <v>0</v>
      </c>
      <c r="E218" s="17">
        <v>1</v>
      </c>
      <c r="F218" s="24">
        <v>2</v>
      </c>
      <c r="G218" s="39">
        <f>(23*D218)+(33*E218)+(56*F218)</f>
        <v>145</v>
      </c>
      <c r="H218" s="3"/>
      <c r="I218" s="53"/>
      <c r="J218" s="53"/>
      <c r="K218" s="39"/>
      <c r="L218" s="7"/>
      <c r="P218" s="39">
        <f t="shared" si="35"/>
        <v>97.15</v>
      </c>
    </row>
    <row r="219" spans="1:17" ht="15" hidden="1">
      <c r="A219" s="54">
        <v>45913</v>
      </c>
      <c r="B219" s="7" t="s">
        <v>51</v>
      </c>
      <c r="C219" s="141">
        <v>9</v>
      </c>
      <c r="D219" s="141">
        <v>3</v>
      </c>
      <c r="E219" s="141">
        <v>2</v>
      </c>
      <c r="F219" s="141">
        <v>6</v>
      </c>
      <c r="G219" s="39">
        <f>(23*D219)+(33*E219)+(56*F219)</f>
        <v>471</v>
      </c>
      <c r="H219" s="40"/>
      <c r="I219" s="53"/>
      <c r="J219" s="53"/>
      <c r="K219" s="39"/>
      <c r="L219" s="7"/>
      <c r="P219" s="39">
        <f t="shared" si="35"/>
        <v>315.57</v>
      </c>
    </row>
    <row r="220" spans="1:17" ht="15" hidden="1">
      <c r="A220" s="147">
        <v>45920</v>
      </c>
      <c r="B220" s="7" t="s">
        <v>51</v>
      </c>
      <c r="C220" s="142">
        <v>16</v>
      </c>
      <c r="D220" s="142">
        <v>2</v>
      </c>
      <c r="E220" s="142">
        <v>5</v>
      </c>
      <c r="F220" s="142">
        <v>14</v>
      </c>
      <c r="G220" s="18">
        <f>(23*D220)+(33*E220)+(56*F220)</f>
        <v>995</v>
      </c>
      <c r="H220" s="60"/>
      <c r="I220" s="53"/>
      <c r="J220" s="53"/>
      <c r="K220" s="39"/>
      <c r="L220" s="7"/>
      <c r="P220" s="39">
        <f t="shared" si="35"/>
        <v>666.65000000000009</v>
      </c>
    </row>
    <row r="221" spans="1:17" ht="15.75" hidden="1">
      <c r="A221" s="148">
        <v>45927</v>
      </c>
      <c r="B221" s="118" t="s">
        <v>51</v>
      </c>
      <c r="C221" s="7">
        <v>2</v>
      </c>
      <c r="D221" s="7">
        <v>1</v>
      </c>
      <c r="E221" s="7">
        <v>0</v>
      </c>
      <c r="F221" s="7">
        <v>2</v>
      </c>
      <c r="G221" s="18">
        <f>(35*D221)+(38*E221)+(59*F221)</f>
        <v>153</v>
      </c>
      <c r="H221" s="39">
        <f>(D221*5)+(E221*10)+(F221*20)</f>
        <v>45</v>
      </c>
      <c r="I221" s="53"/>
      <c r="J221" s="53"/>
      <c r="K221" s="39"/>
      <c r="L221" s="7"/>
      <c r="P221" s="39">
        <f t="shared" si="35"/>
        <v>102.51</v>
      </c>
    </row>
    <row r="222" spans="1:17" hidden="1">
      <c r="A222" s="147">
        <v>45955</v>
      </c>
      <c r="B222" s="115" t="s">
        <v>51</v>
      </c>
      <c r="C222" s="7">
        <v>6</v>
      </c>
      <c r="D222" s="7">
        <v>0</v>
      </c>
      <c r="E222" s="7">
        <v>2</v>
      </c>
      <c r="F222" s="7">
        <v>7</v>
      </c>
      <c r="G222" s="18">
        <f>(23*D222)+(33*E222)+(56*F222)</f>
        <v>458</v>
      </c>
      <c r="H222" s="53"/>
      <c r="I222" s="53"/>
      <c r="J222" s="53"/>
      <c r="K222" s="39"/>
      <c r="L222" s="7"/>
      <c r="P222" s="39">
        <f t="shared" si="35"/>
        <v>306.86</v>
      </c>
    </row>
    <row r="223" spans="1:17" ht="14.25" hidden="1">
      <c r="A223" s="147">
        <v>45976</v>
      </c>
      <c r="B223" s="124" t="s">
        <v>51</v>
      </c>
      <c r="C223" s="125">
        <v>19</v>
      </c>
      <c r="D223" s="125">
        <v>10</v>
      </c>
      <c r="E223" s="125">
        <v>4</v>
      </c>
      <c r="F223" s="125">
        <v>6</v>
      </c>
      <c r="G223" s="18">
        <f>(23*D223)+(33*E223)+(56*F223)</f>
        <v>698</v>
      </c>
      <c r="H223" s="53"/>
      <c r="I223" s="53"/>
      <c r="J223" s="53"/>
      <c r="K223" s="39"/>
      <c r="L223" s="7"/>
      <c r="P223" s="39">
        <f t="shared" si="35"/>
        <v>467.66</v>
      </c>
    </row>
    <row r="224" spans="1:17">
      <c r="A224" s="7" t="s">
        <v>55</v>
      </c>
      <c r="B224" s="7" t="s">
        <v>51</v>
      </c>
      <c r="C224" s="7">
        <f>SUM(C219:C223)</f>
        <v>52</v>
      </c>
      <c r="D224" s="7">
        <f t="shared" ref="D224:G224" si="41">SUM(D219:D223)</f>
        <v>16</v>
      </c>
      <c r="E224" s="7">
        <f t="shared" si="41"/>
        <v>13</v>
      </c>
      <c r="F224" s="7">
        <f t="shared" si="41"/>
        <v>35</v>
      </c>
      <c r="G224" s="39">
        <f t="shared" si="41"/>
        <v>2775</v>
      </c>
      <c r="H224" s="55"/>
      <c r="I224" s="55"/>
      <c r="J224" s="55"/>
      <c r="K224" s="55"/>
      <c r="L224" s="55"/>
      <c r="P224" s="39">
        <f t="shared" si="35"/>
        <v>1859.25</v>
      </c>
      <c r="Q224" s="44">
        <f>P224</f>
        <v>1859.25</v>
      </c>
    </row>
    <row r="225" spans="1:17" ht="14.25" hidden="1">
      <c r="A225" s="147"/>
      <c r="B225" s="124"/>
      <c r="C225" s="125"/>
      <c r="D225" s="125"/>
      <c r="E225" s="125"/>
      <c r="F225" s="125"/>
      <c r="G225" s="18"/>
      <c r="H225" s="53"/>
      <c r="I225" s="53"/>
      <c r="J225" s="53"/>
      <c r="K225" s="39"/>
      <c r="L225" s="7"/>
      <c r="P225" s="39">
        <f t="shared" si="35"/>
        <v>0</v>
      </c>
      <c r="Q225" s="44">
        <f t="shared" ref="Q225:Q237" si="42">P225</f>
        <v>0</v>
      </c>
    </row>
    <row r="226" spans="1:17" ht="15" hidden="1">
      <c r="A226" s="147">
        <v>45913</v>
      </c>
      <c r="B226" s="7" t="s">
        <v>62</v>
      </c>
      <c r="C226" s="141">
        <v>1</v>
      </c>
      <c r="D226" s="141">
        <v>0</v>
      </c>
      <c r="E226" s="141">
        <v>0</v>
      </c>
      <c r="F226" s="141">
        <v>1</v>
      </c>
      <c r="G226" s="18">
        <f>(23*D226)+(33*E226)+(56*F226)</f>
        <v>56</v>
      </c>
      <c r="H226" s="40"/>
      <c r="I226" s="53"/>
      <c r="J226" s="53"/>
      <c r="K226" s="39"/>
      <c r="L226" s="7"/>
      <c r="P226" s="39">
        <f t="shared" si="35"/>
        <v>37.520000000000003</v>
      </c>
      <c r="Q226" s="44">
        <f t="shared" si="42"/>
        <v>37.520000000000003</v>
      </c>
    </row>
    <row r="227" spans="1:17" ht="15" hidden="1">
      <c r="A227" s="147">
        <v>45920</v>
      </c>
      <c r="B227" s="7" t="s">
        <v>62</v>
      </c>
      <c r="C227" s="2">
        <v>1</v>
      </c>
      <c r="D227" s="2">
        <v>0</v>
      </c>
      <c r="E227" s="2">
        <v>0</v>
      </c>
      <c r="F227" s="142">
        <v>4</v>
      </c>
      <c r="G227" s="18">
        <f>(23*D227)+(33*E227)+(56*F227)</f>
        <v>224</v>
      </c>
      <c r="H227" s="60"/>
      <c r="I227" s="53"/>
      <c r="J227" s="53"/>
      <c r="K227" s="39"/>
      <c r="L227" s="7"/>
      <c r="P227" s="39">
        <f t="shared" si="35"/>
        <v>150.08000000000001</v>
      </c>
      <c r="Q227" s="44">
        <f t="shared" si="42"/>
        <v>150.08000000000001</v>
      </c>
    </row>
    <row r="228" spans="1:17" hidden="1">
      <c r="A228" s="147">
        <v>45955</v>
      </c>
      <c r="B228" s="7" t="s">
        <v>62</v>
      </c>
      <c r="C228" s="7">
        <v>1</v>
      </c>
      <c r="D228" s="7">
        <v>0</v>
      </c>
      <c r="E228" s="7">
        <v>0</v>
      </c>
      <c r="F228" s="7">
        <v>7</v>
      </c>
      <c r="G228" s="18">
        <f>(23*D228)+(33*E228)+(56*F228)</f>
        <v>392</v>
      </c>
      <c r="H228" s="53"/>
      <c r="I228" s="53"/>
      <c r="J228" s="53"/>
      <c r="K228" s="39"/>
      <c r="L228" s="7"/>
      <c r="P228" s="39">
        <f t="shared" si="35"/>
        <v>262.64000000000004</v>
      </c>
      <c r="Q228" s="44">
        <f t="shared" si="42"/>
        <v>262.64000000000004</v>
      </c>
    </row>
    <row r="229" spans="1:17">
      <c r="A229" s="7" t="s">
        <v>55</v>
      </c>
      <c r="B229" s="7" t="s">
        <v>62</v>
      </c>
      <c r="C229" s="7">
        <f>SUM(C226:C228)</f>
        <v>3</v>
      </c>
      <c r="D229" s="7">
        <f t="shared" ref="D229:G229" si="43">SUM(D226:D228)</f>
        <v>0</v>
      </c>
      <c r="E229" s="7">
        <f t="shared" si="43"/>
        <v>0</v>
      </c>
      <c r="F229" s="7">
        <f t="shared" si="43"/>
        <v>12</v>
      </c>
      <c r="G229" s="39">
        <f t="shared" si="43"/>
        <v>672</v>
      </c>
      <c r="H229" s="55"/>
      <c r="I229" s="55"/>
      <c r="J229" s="55"/>
      <c r="K229" s="55"/>
      <c r="L229" s="55"/>
      <c r="P229" s="39">
        <f t="shared" si="35"/>
        <v>450.24</v>
      </c>
      <c r="Q229" s="44">
        <f t="shared" si="42"/>
        <v>450.24</v>
      </c>
    </row>
    <row r="230" spans="1:17" hidden="1">
      <c r="A230" s="147"/>
      <c r="B230" s="7"/>
      <c r="C230" s="7"/>
      <c r="D230" s="7"/>
      <c r="E230" s="7"/>
      <c r="F230" s="7"/>
      <c r="G230" s="18"/>
      <c r="H230" s="53"/>
      <c r="I230" s="53"/>
      <c r="J230" s="53"/>
      <c r="K230" s="39"/>
      <c r="L230" s="7"/>
      <c r="P230" s="39">
        <f t="shared" si="35"/>
        <v>0</v>
      </c>
      <c r="Q230" s="44">
        <f t="shared" si="42"/>
        <v>0</v>
      </c>
    </row>
    <row r="231" spans="1:17" ht="15" hidden="1">
      <c r="A231" s="148">
        <v>45906</v>
      </c>
      <c r="B231" s="2" t="s">
        <v>53</v>
      </c>
      <c r="C231" s="17">
        <v>5</v>
      </c>
      <c r="D231" s="17">
        <v>2</v>
      </c>
      <c r="E231" s="17">
        <v>1</v>
      </c>
      <c r="F231" s="17">
        <v>4</v>
      </c>
      <c r="G231" s="18">
        <f>(23*D231)+(33*E231)+(56*F231)</f>
        <v>303</v>
      </c>
      <c r="H231" s="3"/>
      <c r="I231" s="53"/>
      <c r="J231" s="53"/>
      <c r="K231" s="39"/>
      <c r="L231" s="7"/>
      <c r="P231" s="39">
        <f t="shared" si="35"/>
        <v>203.01000000000002</v>
      </c>
      <c r="Q231" s="44">
        <f t="shared" si="42"/>
        <v>203.01000000000002</v>
      </c>
    </row>
    <row r="232" spans="1:17" ht="15" hidden="1">
      <c r="A232" s="147">
        <v>45913</v>
      </c>
      <c r="B232" s="7" t="s">
        <v>53</v>
      </c>
      <c r="C232" s="141">
        <v>10</v>
      </c>
      <c r="D232" s="141">
        <v>3</v>
      </c>
      <c r="E232" s="141">
        <v>2</v>
      </c>
      <c r="F232" s="141">
        <v>9</v>
      </c>
      <c r="G232" s="18">
        <f>(23*D232)+(33*E232)+(56*F232)</f>
        <v>639</v>
      </c>
      <c r="H232" s="40"/>
      <c r="I232" s="53"/>
      <c r="J232" s="53"/>
      <c r="K232" s="39"/>
      <c r="L232" s="7"/>
      <c r="P232" s="39">
        <f t="shared" si="35"/>
        <v>428.13000000000005</v>
      </c>
      <c r="Q232" s="44">
        <f t="shared" si="42"/>
        <v>428.13000000000005</v>
      </c>
    </row>
    <row r="233" spans="1:17" ht="15" hidden="1">
      <c r="A233" s="147">
        <v>45920</v>
      </c>
      <c r="B233" s="7" t="s">
        <v>53</v>
      </c>
      <c r="C233" s="142">
        <v>1</v>
      </c>
      <c r="D233" s="142">
        <v>0</v>
      </c>
      <c r="E233" s="142">
        <v>0</v>
      </c>
      <c r="F233" s="142">
        <v>2</v>
      </c>
      <c r="G233" s="18">
        <f>(23*D233)+(33*E233)+(56*F233)</f>
        <v>112</v>
      </c>
      <c r="H233" s="60"/>
      <c r="I233" s="53"/>
      <c r="J233" s="53"/>
      <c r="K233" s="39"/>
      <c r="L233" s="7"/>
      <c r="P233" s="39">
        <f t="shared" si="35"/>
        <v>75.040000000000006</v>
      </c>
      <c r="Q233" s="44">
        <f t="shared" si="42"/>
        <v>75.040000000000006</v>
      </c>
    </row>
    <row r="234" spans="1:17" ht="15.75" hidden="1">
      <c r="A234" s="148">
        <v>45927</v>
      </c>
      <c r="B234" s="118" t="s">
        <v>53</v>
      </c>
      <c r="C234" s="7">
        <v>11</v>
      </c>
      <c r="D234" s="7">
        <v>4</v>
      </c>
      <c r="E234" s="7">
        <v>4</v>
      </c>
      <c r="F234" s="7">
        <v>4</v>
      </c>
      <c r="G234" s="18">
        <f>(35*D234)+(38*E234)+(59*F234)</f>
        <v>528</v>
      </c>
      <c r="H234" s="39">
        <f>(D234*5)+(E234*10)+(F234*20)</f>
        <v>140</v>
      </c>
      <c r="I234" s="53"/>
      <c r="J234" s="53"/>
      <c r="K234" s="39"/>
      <c r="L234" s="7"/>
      <c r="P234" s="39">
        <f t="shared" si="35"/>
        <v>353.76000000000005</v>
      </c>
      <c r="Q234" s="44">
        <f t="shared" si="42"/>
        <v>353.76000000000005</v>
      </c>
    </row>
    <row r="235" spans="1:17" hidden="1">
      <c r="A235" s="147">
        <v>45955</v>
      </c>
      <c r="B235" s="115" t="s">
        <v>53</v>
      </c>
      <c r="C235" s="7">
        <v>3</v>
      </c>
      <c r="D235" s="7">
        <v>1</v>
      </c>
      <c r="E235" s="7">
        <v>0</v>
      </c>
      <c r="F235" s="7">
        <v>4</v>
      </c>
      <c r="G235" s="18">
        <f>(23*D235)+(33*E235)+(56*F235)</f>
        <v>247</v>
      </c>
      <c r="H235" s="53"/>
      <c r="I235" s="53"/>
      <c r="J235" s="53"/>
      <c r="K235" s="39"/>
      <c r="L235" s="7"/>
      <c r="P235" s="39">
        <f t="shared" si="35"/>
        <v>165.49</v>
      </c>
      <c r="Q235" s="44">
        <f t="shared" si="42"/>
        <v>165.49</v>
      </c>
    </row>
    <row r="236" spans="1:17" ht="14.25" hidden="1">
      <c r="A236" s="147">
        <v>45976</v>
      </c>
      <c r="B236" s="124" t="s">
        <v>53</v>
      </c>
      <c r="C236" s="125">
        <v>23</v>
      </c>
      <c r="D236" s="125">
        <v>6</v>
      </c>
      <c r="E236" s="125">
        <v>10</v>
      </c>
      <c r="F236" s="125">
        <v>12</v>
      </c>
      <c r="G236" s="18">
        <f>(23*D236)+(33*E236)+(56*F236)</f>
        <v>1140</v>
      </c>
      <c r="H236" s="53"/>
      <c r="I236" s="53"/>
      <c r="J236" s="53"/>
      <c r="K236" s="39"/>
      <c r="L236" s="7"/>
      <c r="P236" s="39">
        <f t="shared" si="35"/>
        <v>763.80000000000007</v>
      </c>
      <c r="Q236" s="44">
        <f t="shared" si="42"/>
        <v>763.80000000000007</v>
      </c>
    </row>
    <row r="237" spans="1:17">
      <c r="A237" s="7" t="s">
        <v>55</v>
      </c>
      <c r="B237" s="7" t="s">
        <v>53</v>
      </c>
      <c r="C237" s="7">
        <f>SUM(C232:C236)</f>
        <v>48</v>
      </c>
      <c r="D237" s="7">
        <f t="shared" ref="D237:G237" si="44">SUM(D232:D236)</f>
        <v>14</v>
      </c>
      <c r="E237" s="7">
        <f t="shared" si="44"/>
        <v>16</v>
      </c>
      <c r="F237" s="7">
        <f t="shared" si="44"/>
        <v>31</v>
      </c>
      <c r="G237" s="39">
        <f t="shared" si="44"/>
        <v>2666</v>
      </c>
      <c r="H237" s="55"/>
      <c r="I237" s="55"/>
      <c r="J237" s="55"/>
      <c r="K237" s="55"/>
      <c r="L237" s="55"/>
      <c r="P237" s="39">
        <f t="shared" si="35"/>
        <v>1786.22</v>
      </c>
      <c r="Q237" s="44">
        <f t="shared" si="42"/>
        <v>1786.22</v>
      </c>
    </row>
    <row r="238" spans="1:17" ht="14.25" hidden="1">
      <c r="A238" s="147"/>
      <c r="B238" s="124"/>
      <c r="C238" s="125"/>
      <c r="D238" s="125"/>
      <c r="E238" s="125"/>
      <c r="F238" s="125"/>
      <c r="G238" s="18"/>
      <c r="H238" s="53"/>
      <c r="I238" s="53"/>
      <c r="J238" s="53"/>
      <c r="K238" s="39"/>
      <c r="L238" s="7"/>
      <c r="P238" s="39">
        <f t="shared" si="35"/>
        <v>0</v>
      </c>
    </row>
    <row r="239" spans="1:17" ht="15" hidden="1">
      <c r="A239" s="147">
        <v>45913</v>
      </c>
      <c r="B239" s="7" t="s">
        <v>30</v>
      </c>
      <c r="C239" s="141">
        <v>3</v>
      </c>
      <c r="D239" s="141">
        <v>0</v>
      </c>
      <c r="E239" s="141">
        <v>2</v>
      </c>
      <c r="F239" s="141">
        <v>2</v>
      </c>
      <c r="G239" s="18">
        <f>(23*D239)+(33*E239)+(56*F239)</f>
        <v>178</v>
      </c>
      <c r="H239" s="40"/>
      <c r="I239" s="53"/>
      <c r="J239" s="53"/>
      <c r="K239" s="39"/>
      <c r="L239" s="7"/>
      <c r="P239" s="39">
        <f t="shared" si="35"/>
        <v>119.26</v>
      </c>
    </row>
    <row r="240" spans="1:17" ht="15" hidden="1">
      <c r="A240" s="147">
        <v>45920</v>
      </c>
      <c r="B240" s="7" t="s">
        <v>30</v>
      </c>
      <c r="C240" s="142">
        <v>1</v>
      </c>
      <c r="D240" s="142">
        <v>0</v>
      </c>
      <c r="E240" s="142">
        <v>1</v>
      </c>
      <c r="F240" s="142">
        <v>0</v>
      </c>
      <c r="G240" s="18">
        <f>(23*D240)+(33*E240)+(56*F240)</f>
        <v>33</v>
      </c>
      <c r="H240" s="60"/>
      <c r="I240" s="53"/>
      <c r="J240" s="53"/>
      <c r="K240" s="39"/>
      <c r="L240" s="7"/>
      <c r="P240" s="39">
        <f t="shared" si="35"/>
        <v>22.110000000000003</v>
      </c>
    </row>
    <row r="241" spans="1:17" hidden="1">
      <c r="A241" s="147">
        <v>45955</v>
      </c>
      <c r="B241" s="115" t="s">
        <v>30</v>
      </c>
      <c r="C241" s="7">
        <v>2</v>
      </c>
      <c r="D241" s="7">
        <v>0</v>
      </c>
      <c r="E241" s="7">
        <v>0</v>
      </c>
      <c r="F241" s="7">
        <v>4</v>
      </c>
      <c r="G241" s="18">
        <f>(23*D241)+(33*E241)+(56*F241)</f>
        <v>224</v>
      </c>
      <c r="H241" s="53"/>
      <c r="I241" s="53"/>
      <c r="J241" s="53"/>
      <c r="K241" s="39"/>
      <c r="L241" s="7"/>
      <c r="P241" s="39">
        <f t="shared" si="35"/>
        <v>150.08000000000001</v>
      </c>
    </row>
    <row r="242" spans="1:17" ht="14.25" hidden="1">
      <c r="A242" s="147">
        <v>45976</v>
      </c>
      <c r="B242" s="124" t="s">
        <v>30</v>
      </c>
      <c r="C242" s="125">
        <v>6</v>
      </c>
      <c r="D242" s="125">
        <v>2</v>
      </c>
      <c r="E242" s="125">
        <v>0</v>
      </c>
      <c r="F242" s="125">
        <v>8</v>
      </c>
      <c r="G242" s="18">
        <f>(23*D242)+(33*E242)+(56*F242)</f>
        <v>494</v>
      </c>
      <c r="H242" s="53"/>
      <c r="I242" s="53"/>
      <c r="J242" s="53"/>
      <c r="K242" s="39"/>
      <c r="L242" s="7"/>
      <c r="P242" s="39">
        <f t="shared" si="35"/>
        <v>330.98</v>
      </c>
    </row>
    <row r="243" spans="1:17">
      <c r="A243" s="7" t="s">
        <v>55</v>
      </c>
      <c r="B243" s="7" t="s">
        <v>30</v>
      </c>
      <c r="C243" s="7">
        <f>SUM(C239:C242)</f>
        <v>12</v>
      </c>
      <c r="D243" s="7">
        <f t="shared" ref="D243:G243" si="45">SUM(D239:D242)</f>
        <v>2</v>
      </c>
      <c r="E243" s="7">
        <f t="shared" si="45"/>
        <v>3</v>
      </c>
      <c r="F243" s="7">
        <f t="shared" si="45"/>
        <v>14</v>
      </c>
      <c r="G243" s="39">
        <f t="shared" si="45"/>
        <v>929</v>
      </c>
      <c r="H243" s="55"/>
      <c r="I243" s="55"/>
      <c r="J243" s="55"/>
      <c r="K243" s="55"/>
      <c r="L243" s="55"/>
      <c r="P243" s="39">
        <f t="shared" si="35"/>
        <v>622.43000000000006</v>
      </c>
      <c r="Q243" s="44">
        <f>P243+P5</f>
        <v>1057.2600000000002</v>
      </c>
    </row>
    <row r="244" spans="1:17">
      <c r="A244" s="7" t="s">
        <v>155</v>
      </c>
      <c r="B244" s="7"/>
      <c r="C244" s="7">
        <f>C243+C237+C229+C224+C216+C210+C203+C196+C188+C182+C175+C170+C162+C156+C151+C144+C136+C130+C124</f>
        <v>451</v>
      </c>
      <c r="D244" s="7">
        <f t="shared" ref="D244:G244" si="46">D243+D237+D229+D224+D216+D210+D203+D196+D188+D182+D175+D170+D162+D156+D151+D144+D136+D130+D124</f>
        <v>105</v>
      </c>
      <c r="E244" s="7">
        <f t="shared" si="46"/>
        <v>115</v>
      </c>
      <c r="F244" s="7">
        <f t="shared" si="46"/>
        <v>365</v>
      </c>
      <c r="G244" s="39">
        <f t="shared" si="46"/>
        <v>26861</v>
      </c>
      <c r="H244" s="53"/>
      <c r="I244" s="53"/>
      <c r="J244" s="53"/>
      <c r="K244" s="149">
        <f>C244/C106</f>
        <v>0.3235294117647059</v>
      </c>
      <c r="L244" s="53"/>
      <c r="P244" s="39">
        <f t="shared" si="35"/>
        <v>17996.870000000003</v>
      </c>
    </row>
    <row r="245" spans="1:17">
      <c r="A245" s="53" t="s">
        <v>156</v>
      </c>
      <c r="B245" s="53"/>
      <c r="C245" s="53">
        <v>492</v>
      </c>
      <c r="D245" s="53">
        <v>80</v>
      </c>
      <c r="E245" s="53">
        <v>166</v>
      </c>
      <c r="F245" s="53">
        <v>439</v>
      </c>
      <c r="G245" s="40">
        <v>31902</v>
      </c>
      <c r="H245" s="53"/>
      <c r="I245" s="53"/>
      <c r="J245" s="53"/>
      <c r="K245" s="149"/>
      <c r="L245" s="53"/>
    </row>
    <row r="246" spans="1:17">
      <c r="A246" s="150" t="s">
        <v>148</v>
      </c>
      <c r="B246" s="150"/>
      <c r="C246" s="150">
        <f>C245+C244</f>
        <v>943</v>
      </c>
      <c r="D246" s="150">
        <f t="shared" ref="D246:G246" si="47">D245+D244</f>
        <v>185</v>
      </c>
      <c r="E246" s="150">
        <f t="shared" si="47"/>
        <v>281</v>
      </c>
      <c r="F246" s="150">
        <f t="shared" si="47"/>
        <v>804</v>
      </c>
      <c r="G246" s="151">
        <f t="shared" si="47"/>
        <v>58763</v>
      </c>
      <c r="H246" s="150"/>
      <c r="I246" s="150"/>
      <c r="J246" s="150"/>
      <c r="K246" s="152">
        <f>C246/C108</f>
        <v>0.3404332129963899</v>
      </c>
      <c r="L246" s="150"/>
    </row>
    <row r="247" spans="1:17">
      <c r="A247" s="53" t="s">
        <v>157</v>
      </c>
      <c r="B247" s="53"/>
      <c r="C247" s="53">
        <v>433</v>
      </c>
      <c r="D247" s="53">
        <v>72</v>
      </c>
      <c r="E247" s="53">
        <v>151</v>
      </c>
      <c r="F247" s="53">
        <v>323</v>
      </c>
      <c r="G247" s="40">
        <v>25039</v>
      </c>
      <c r="H247" s="53"/>
      <c r="I247" s="53"/>
      <c r="J247" s="53"/>
      <c r="K247" s="149"/>
      <c r="L247" s="53"/>
    </row>
    <row r="248" spans="1:17">
      <c r="A248" s="150" t="s">
        <v>150</v>
      </c>
      <c r="B248" s="150"/>
      <c r="C248" s="150">
        <v>925</v>
      </c>
      <c r="D248" s="150">
        <v>152</v>
      </c>
      <c r="E248" s="150">
        <v>317</v>
      </c>
      <c r="F248" s="150">
        <v>762</v>
      </c>
      <c r="G248" s="151">
        <v>56941</v>
      </c>
      <c r="H248" s="150"/>
      <c r="I248" s="150"/>
      <c r="J248" s="150"/>
      <c r="K248" s="152">
        <f>C248/C110</f>
        <v>0.38160066006600663</v>
      </c>
      <c r="L248" s="150"/>
    </row>
    <row r="249" spans="1:17">
      <c r="A249" s="53" t="s">
        <v>151</v>
      </c>
      <c r="B249" s="53"/>
      <c r="C249" s="53">
        <v>491</v>
      </c>
      <c r="D249" s="53">
        <v>152</v>
      </c>
      <c r="E249" s="53">
        <v>339</v>
      </c>
      <c r="F249" s="53">
        <v>711</v>
      </c>
      <c r="G249" s="40">
        <v>38424</v>
      </c>
      <c r="H249" s="53"/>
      <c r="I249" s="53"/>
      <c r="J249" s="53"/>
      <c r="K249" s="149"/>
      <c r="L249" s="53"/>
    </row>
    <row r="250" spans="1:17">
      <c r="A250" s="150" t="s">
        <v>152</v>
      </c>
      <c r="B250" s="150"/>
      <c r="C250" s="150">
        <v>924</v>
      </c>
      <c r="D250" s="150">
        <v>224</v>
      </c>
      <c r="E250" s="150">
        <v>490</v>
      </c>
      <c r="F250" s="150">
        <v>1034</v>
      </c>
      <c r="G250" s="151">
        <v>63463</v>
      </c>
      <c r="H250" s="150"/>
      <c r="I250" s="150"/>
      <c r="J250" s="150"/>
      <c r="K250" s="152">
        <f>C250/C112</f>
        <v>0.38419958419958422</v>
      </c>
      <c r="L250" s="150"/>
    </row>
    <row r="251" spans="1:17">
      <c r="A251" s="53" t="s">
        <v>158</v>
      </c>
      <c r="B251" s="53"/>
      <c r="C251" s="53">
        <v>335</v>
      </c>
      <c r="D251" s="53">
        <v>72</v>
      </c>
      <c r="E251" s="53">
        <v>132</v>
      </c>
      <c r="F251" s="53">
        <v>191</v>
      </c>
      <c r="G251" s="40">
        <v>16708</v>
      </c>
      <c r="H251" s="53"/>
      <c r="I251" s="53"/>
      <c r="J251" s="53"/>
      <c r="K251" s="149"/>
      <c r="L251" s="53"/>
    </row>
    <row r="252" spans="1:17">
      <c r="A252" s="150" t="s">
        <v>154</v>
      </c>
      <c r="B252" s="150"/>
      <c r="C252" s="150">
        <v>826</v>
      </c>
      <c r="D252" s="150">
        <v>224</v>
      </c>
      <c r="E252" s="150">
        <v>471</v>
      </c>
      <c r="F252" s="150">
        <v>902</v>
      </c>
      <c r="G252" s="151">
        <v>55132</v>
      </c>
      <c r="H252" s="150"/>
      <c r="I252" s="150"/>
      <c r="J252" s="150"/>
      <c r="K252" s="152">
        <f>C252/C114</f>
        <v>0.39692455550216243</v>
      </c>
      <c r="L252" s="150"/>
    </row>
    <row r="253" spans="1:17">
      <c r="A253" s="53" t="s">
        <v>159</v>
      </c>
      <c r="B253" s="53"/>
      <c r="C253" s="53">
        <v>358</v>
      </c>
      <c r="D253" s="53">
        <v>74</v>
      </c>
      <c r="E253" s="53">
        <v>127</v>
      </c>
      <c r="F253" s="53">
        <v>258</v>
      </c>
      <c r="G253" s="40">
        <v>20341</v>
      </c>
      <c r="H253" s="53"/>
      <c r="I253" s="53"/>
      <c r="J253" s="53"/>
      <c r="K253" s="149"/>
      <c r="L253" s="53"/>
    </row>
    <row r="254" spans="1:17">
      <c r="A254" s="153" t="s">
        <v>160</v>
      </c>
      <c r="B254" s="150"/>
      <c r="C254" s="150">
        <v>693</v>
      </c>
      <c r="D254" s="150">
        <v>146</v>
      </c>
      <c r="E254" s="150">
        <v>259</v>
      </c>
      <c r="F254" s="150">
        <v>449</v>
      </c>
      <c r="G254" s="151">
        <v>37049</v>
      </c>
      <c r="H254" s="150"/>
      <c r="I254" s="150"/>
      <c r="J254" s="150"/>
      <c r="K254" s="152">
        <v>0.37318255250403876</v>
      </c>
      <c r="L254" s="150"/>
    </row>
  </sheetData>
  <mergeCells count="6">
    <mergeCell ref="M87:M104"/>
    <mergeCell ref="M2:M15"/>
    <mergeCell ref="M17:M35"/>
    <mergeCell ref="M37:M53"/>
    <mergeCell ref="M70:M85"/>
    <mergeCell ref="M56:M69"/>
  </mergeCells>
  <pageMargins left="0.7" right="0.7" top="0.75" bottom="0.75" header="0.3" footer="0.3"/>
  <pageSetup scale="89" fitToHeight="0" orientation="portrait" horizontalDpi="0" verticalDpi="0" r:id="rId1"/>
  <headerFooter>
    <oddHeader>&amp;CFall 2025 HHW</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9AE82-D399-4A54-A117-6E8B6A82A328}">
  <sheetPr>
    <pageSetUpPr fitToPage="1"/>
  </sheetPr>
  <dimension ref="A1:J88"/>
  <sheetViews>
    <sheetView topLeftCell="A96" workbookViewId="0"/>
  </sheetViews>
  <sheetFormatPr defaultRowHeight="15"/>
  <cols>
    <col min="1" max="1" width="9.140625" style="68"/>
    <col min="2" max="2" width="14.140625" style="68" customWidth="1"/>
    <col min="3" max="6" width="8.5703125" style="68" customWidth="1"/>
    <col min="7" max="8" width="8.5703125" style="88" customWidth="1"/>
    <col min="9" max="9" width="10.140625" style="88" bestFit="1" customWidth="1"/>
    <col min="10" max="10" width="23.28515625" style="68" customWidth="1"/>
    <col min="11" max="16384" width="9.140625" style="68"/>
  </cols>
  <sheetData>
    <row r="1" spans="1:10" ht="64.5">
      <c r="A1" s="74" t="s">
        <v>0</v>
      </c>
      <c r="B1" s="73" t="s">
        <v>1</v>
      </c>
      <c r="C1" s="73" t="s">
        <v>2</v>
      </c>
      <c r="D1" s="73" t="s">
        <v>3</v>
      </c>
      <c r="E1" s="73" t="s">
        <v>4</v>
      </c>
      <c r="F1" s="73" t="s">
        <v>5</v>
      </c>
      <c r="G1" s="72" t="s">
        <v>6</v>
      </c>
      <c r="H1" s="71" t="s">
        <v>9</v>
      </c>
      <c r="I1" s="70" t="s">
        <v>10</v>
      </c>
      <c r="J1" s="69" t="s">
        <v>11</v>
      </c>
    </row>
    <row r="2" spans="1:10">
      <c r="A2" s="1">
        <v>45906</v>
      </c>
      <c r="B2" s="16" t="s">
        <v>24</v>
      </c>
      <c r="C2" s="17">
        <v>19</v>
      </c>
      <c r="D2" s="17">
        <v>4</v>
      </c>
      <c r="E2" s="17">
        <v>6</v>
      </c>
      <c r="F2" s="17">
        <v>11</v>
      </c>
      <c r="G2" s="18">
        <f>(23*D2)+(33*E2)+(56*F2)</f>
        <v>906</v>
      </c>
      <c r="H2" s="4">
        <v>1250</v>
      </c>
      <c r="I2" s="19">
        <f>G2+H2</f>
        <v>2156</v>
      </c>
      <c r="J2" s="6" t="s">
        <v>25</v>
      </c>
    </row>
    <row r="3" spans="1:10">
      <c r="A3" s="35">
        <v>45913</v>
      </c>
      <c r="B3" s="67" t="s">
        <v>24</v>
      </c>
      <c r="C3" s="47">
        <v>7</v>
      </c>
      <c r="D3" s="47">
        <v>0</v>
      </c>
      <c r="E3" s="47">
        <v>3</v>
      </c>
      <c r="F3" s="47">
        <v>8</v>
      </c>
      <c r="G3" s="18">
        <f>(23*D3)+(33*E3)+(56*F3)</f>
        <v>547</v>
      </c>
      <c r="H3" s="40"/>
      <c r="I3" s="19">
        <f>G3+H3</f>
        <v>547</v>
      </c>
      <c r="J3" s="41" t="s">
        <v>25</v>
      </c>
    </row>
    <row r="4" spans="1:10" s="94" customFormat="1">
      <c r="A4" s="90" t="s">
        <v>55</v>
      </c>
      <c r="B4" s="95" t="s">
        <v>24</v>
      </c>
      <c r="C4" s="91">
        <f>SUM(C2:C3)</f>
        <v>26</v>
      </c>
      <c r="D4" s="91">
        <f t="shared" ref="D4:I4" si="0">SUM(D2:D3)</f>
        <v>4</v>
      </c>
      <c r="E4" s="91">
        <f t="shared" si="0"/>
        <v>9</v>
      </c>
      <c r="F4" s="91">
        <f t="shared" si="0"/>
        <v>19</v>
      </c>
      <c r="G4" s="92">
        <f t="shared" si="0"/>
        <v>1453</v>
      </c>
      <c r="H4" s="92">
        <f t="shared" si="0"/>
        <v>1250</v>
      </c>
      <c r="I4" s="92">
        <f t="shared" si="0"/>
        <v>2703</v>
      </c>
      <c r="J4" s="93" t="s">
        <v>25</v>
      </c>
    </row>
    <row r="5" spans="1:10">
      <c r="A5" s="35"/>
      <c r="B5" s="67"/>
      <c r="C5" s="47"/>
      <c r="D5" s="47"/>
      <c r="E5" s="47"/>
      <c r="F5" s="47"/>
      <c r="G5" s="18"/>
      <c r="H5" s="40"/>
      <c r="I5" s="19"/>
      <c r="J5" s="41"/>
    </row>
    <row r="6" spans="1:10">
      <c r="A6" s="1">
        <v>45906</v>
      </c>
      <c r="B6" s="23" t="s">
        <v>26</v>
      </c>
      <c r="C6" s="17">
        <v>1</v>
      </c>
      <c r="D6" s="17">
        <v>1</v>
      </c>
      <c r="E6" s="17">
        <v>0</v>
      </c>
      <c r="F6" s="17">
        <v>0</v>
      </c>
      <c r="G6" s="18">
        <f>(23*D6)+(33*E6)+(56*F6)</f>
        <v>23</v>
      </c>
      <c r="H6" s="4"/>
      <c r="I6" s="19">
        <f>G6+H6</f>
        <v>23</v>
      </c>
      <c r="J6" s="6" t="s">
        <v>33</v>
      </c>
    </row>
    <row r="7" spans="1:10">
      <c r="A7" s="35">
        <v>45913</v>
      </c>
      <c r="B7" s="67" t="s">
        <v>26</v>
      </c>
      <c r="C7" s="47">
        <v>1</v>
      </c>
      <c r="D7" s="47">
        <v>0</v>
      </c>
      <c r="E7" s="47">
        <v>0</v>
      </c>
      <c r="F7" s="47">
        <v>2</v>
      </c>
      <c r="G7" s="18">
        <f>(23*D7)+(33*E7)+(56*F7)</f>
        <v>112</v>
      </c>
      <c r="H7" s="40"/>
      <c r="I7" s="19">
        <f>G7+H7</f>
        <v>112</v>
      </c>
      <c r="J7" s="41" t="s">
        <v>33</v>
      </c>
    </row>
    <row r="8" spans="1:10">
      <c r="A8" s="54">
        <v>45920</v>
      </c>
      <c r="B8" s="67" t="s">
        <v>26</v>
      </c>
      <c r="C8" s="56">
        <v>1</v>
      </c>
      <c r="D8" s="56">
        <v>0</v>
      </c>
      <c r="E8" s="56">
        <v>0</v>
      </c>
      <c r="F8" s="56">
        <v>2</v>
      </c>
      <c r="G8" s="18">
        <f>(23*D8)+(33*E8)+(56*F8)</f>
        <v>112</v>
      </c>
      <c r="H8" s="60"/>
      <c r="I8" s="19">
        <f>G8+H8</f>
        <v>112</v>
      </c>
      <c r="J8" s="7" t="s">
        <v>33</v>
      </c>
    </row>
    <row r="9" spans="1:10" s="99" customFormat="1">
      <c r="A9" s="90" t="s">
        <v>55</v>
      </c>
      <c r="B9" s="95" t="s">
        <v>26</v>
      </c>
      <c r="C9" s="96">
        <f>SUM(C6:C8)</f>
        <v>3</v>
      </c>
      <c r="D9" s="96">
        <f t="shared" ref="D9:F9" si="1">SUM(D6:D8)</f>
        <v>1</v>
      </c>
      <c r="E9" s="96">
        <f t="shared" si="1"/>
        <v>0</v>
      </c>
      <c r="F9" s="96">
        <f t="shared" si="1"/>
        <v>4</v>
      </c>
      <c r="G9" s="97">
        <f>SUM(G6:G8)</f>
        <v>247</v>
      </c>
      <c r="H9" s="97">
        <f t="shared" ref="H9:I9" si="2">SUM(H6:H8)</f>
        <v>0</v>
      </c>
      <c r="I9" s="97">
        <f t="shared" si="2"/>
        <v>247</v>
      </c>
      <c r="J9" s="98" t="s">
        <v>33</v>
      </c>
    </row>
    <row r="10" spans="1:10">
      <c r="A10" s="54"/>
      <c r="B10" s="67"/>
      <c r="C10" s="56"/>
      <c r="D10" s="56"/>
      <c r="E10" s="56"/>
      <c r="F10" s="56"/>
      <c r="G10" s="18"/>
      <c r="H10" s="60"/>
      <c r="I10" s="19"/>
      <c r="J10" s="7"/>
    </row>
    <row r="11" spans="1:10">
      <c r="A11" s="35">
        <v>45913</v>
      </c>
      <c r="B11" s="67" t="s">
        <v>29</v>
      </c>
      <c r="C11" s="47">
        <v>3</v>
      </c>
      <c r="D11" s="47">
        <v>1</v>
      </c>
      <c r="E11" s="47">
        <v>0</v>
      </c>
      <c r="F11" s="47">
        <v>3</v>
      </c>
      <c r="G11" s="18">
        <f>(23*D11)+(33*E11)+(56*F11)</f>
        <v>191</v>
      </c>
      <c r="H11" s="40"/>
      <c r="I11" s="19">
        <f>G11+H11</f>
        <v>191</v>
      </c>
      <c r="J11" s="41" t="s">
        <v>59</v>
      </c>
    </row>
    <row r="12" spans="1:10">
      <c r="A12" s="54">
        <v>45920</v>
      </c>
      <c r="B12" s="67" t="s">
        <v>29</v>
      </c>
      <c r="C12" s="56">
        <v>5</v>
      </c>
      <c r="D12" s="56">
        <v>1</v>
      </c>
      <c r="E12" s="56">
        <v>1</v>
      </c>
      <c r="F12" s="56">
        <v>5</v>
      </c>
      <c r="G12" s="18">
        <f>(23*D12)+(33*E12)+(56*F12)</f>
        <v>336</v>
      </c>
      <c r="H12" s="60"/>
      <c r="I12" s="19">
        <f>G12+H12</f>
        <v>336</v>
      </c>
      <c r="J12" s="7" t="s">
        <v>59</v>
      </c>
    </row>
    <row r="13" spans="1:10" s="94" customFormat="1">
      <c r="A13" s="90" t="s">
        <v>55</v>
      </c>
      <c r="B13" s="95" t="s">
        <v>29</v>
      </c>
      <c r="C13" s="91">
        <f>SUM(C11:C12)</f>
        <v>8</v>
      </c>
      <c r="D13" s="91">
        <f t="shared" ref="D13" si="3">SUM(D11:D12)</f>
        <v>2</v>
      </c>
      <c r="E13" s="91">
        <f t="shared" ref="E13" si="4">SUM(E11:E12)</f>
        <v>1</v>
      </c>
      <c r="F13" s="91">
        <f t="shared" ref="F13" si="5">SUM(F11:F12)</f>
        <v>8</v>
      </c>
      <c r="G13" s="92">
        <f t="shared" ref="G13" si="6">SUM(G11:G12)</f>
        <v>527</v>
      </c>
      <c r="H13" s="92">
        <f t="shared" ref="H13" si="7">SUM(H11:H12)</f>
        <v>0</v>
      </c>
      <c r="I13" s="92">
        <f t="shared" ref="I13" si="8">SUM(I11:I12)</f>
        <v>527</v>
      </c>
      <c r="J13" s="93" t="s">
        <v>59</v>
      </c>
    </row>
    <row r="14" spans="1:10">
      <c r="A14" s="54"/>
      <c r="B14" s="67"/>
      <c r="C14" s="56"/>
      <c r="D14" s="56"/>
      <c r="E14" s="56"/>
      <c r="F14" s="56"/>
      <c r="G14" s="18"/>
      <c r="H14" s="60"/>
      <c r="I14" s="19"/>
      <c r="J14" s="7"/>
    </row>
    <row r="15" spans="1:10">
      <c r="A15" s="1">
        <v>45906</v>
      </c>
      <c r="B15" s="23" t="s">
        <v>32</v>
      </c>
      <c r="C15" s="17">
        <v>2</v>
      </c>
      <c r="D15" s="24">
        <v>1</v>
      </c>
      <c r="E15" s="17">
        <v>1</v>
      </c>
      <c r="F15" s="17">
        <v>0</v>
      </c>
      <c r="G15" s="18">
        <f>(23*D15)+(33*E15)+(56*F15)</f>
        <v>56</v>
      </c>
      <c r="H15" s="4"/>
      <c r="I15" s="19">
        <f>G15+H15</f>
        <v>56</v>
      </c>
      <c r="J15" s="6" t="s">
        <v>34</v>
      </c>
    </row>
    <row r="16" spans="1:10">
      <c r="A16" s="35">
        <v>45913</v>
      </c>
      <c r="B16" s="67" t="s">
        <v>32</v>
      </c>
      <c r="C16" s="47">
        <v>2</v>
      </c>
      <c r="D16" s="47">
        <v>1</v>
      </c>
      <c r="E16" s="47">
        <v>0</v>
      </c>
      <c r="F16" s="47">
        <v>1</v>
      </c>
      <c r="G16" s="18">
        <f>(23*D16)+(33*E16)+(56*F16)</f>
        <v>79</v>
      </c>
      <c r="H16" s="40"/>
      <c r="I16" s="19">
        <f>G16+H16</f>
        <v>79</v>
      </c>
      <c r="J16" s="41" t="s">
        <v>34</v>
      </c>
    </row>
    <row r="17" spans="1:10">
      <c r="A17" s="54">
        <v>45920</v>
      </c>
      <c r="B17" s="67" t="s">
        <v>32</v>
      </c>
      <c r="C17" s="56">
        <v>18</v>
      </c>
      <c r="D17" s="56">
        <v>5</v>
      </c>
      <c r="E17" s="56">
        <v>4</v>
      </c>
      <c r="F17" s="56">
        <v>16</v>
      </c>
      <c r="G17" s="18">
        <f>(23*D17)+(33*E17)+(56*F17)</f>
        <v>1143</v>
      </c>
      <c r="H17" s="60"/>
      <c r="I17" s="19">
        <f>G17+H17</f>
        <v>1143</v>
      </c>
      <c r="J17" s="7" t="s">
        <v>34</v>
      </c>
    </row>
    <row r="18" spans="1:10" s="99" customFormat="1">
      <c r="A18" s="90" t="s">
        <v>55</v>
      </c>
      <c r="B18" s="95" t="s">
        <v>32</v>
      </c>
      <c r="C18" s="96">
        <f>SUM(C15:C17)</f>
        <v>22</v>
      </c>
      <c r="D18" s="96">
        <f t="shared" ref="D18" si="9">SUM(D15:D17)</f>
        <v>7</v>
      </c>
      <c r="E18" s="96">
        <f t="shared" ref="E18" si="10">SUM(E15:E17)</f>
        <v>5</v>
      </c>
      <c r="F18" s="96">
        <f t="shared" ref="F18" si="11">SUM(F15:F17)</f>
        <v>17</v>
      </c>
      <c r="G18" s="97">
        <f>SUM(G15:G17)</f>
        <v>1278</v>
      </c>
      <c r="H18" s="97">
        <f t="shared" ref="H18" si="12">SUM(H15:H17)</f>
        <v>0</v>
      </c>
      <c r="I18" s="97">
        <f t="shared" ref="I18" si="13">SUM(I15:I17)</f>
        <v>1278</v>
      </c>
      <c r="J18" s="98" t="s">
        <v>34</v>
      </c>
    </row>
    <row r="19" spans="1:10">
      <c r="A19" s="54"/>
      <c r="B19" s="67"/>
      <c r="C19" s="56"/>
      <c r="D19" s="56"/>
      <c r="E19" s="56"/>
      <c r="F19" s="56"/>
      <c r="G19" s="18"/>
      <c r="H19" s="60"/>
      <c r="I19" s="19"/>
      <c r="J19" s="7"/>
    </row>
    <row r="20" spans="1:10" ht="26.25">
      <c r="A20" s="1">
        <v>45906</v>
      </c>
      <c r="B20" s="16" t="s">
        <v>21</v>
      </c>
      <c r="C20" s="17">
        <v>51</v>
      </c>
      <c r="D20" s="17">
        <v>17</v>
      </c>
      <c r="E20" s="17">
        <v>13</v>
      </c>
      <c r="F20" s="17">
        <v>28</v>
      </c>
      <c r="G20" s="18">
        <f>(23*D20)+(33*E20)+(56*F20)</f>
        <v>2388</v>
      </c>
      <c r="H20" s="4">
        <v>450</v>
      </c>
      <c r="I20" s="19">
        <f>G20+H20</f>
        <v>2838</v>
      </c>
      <c r="J20" s="6" t="s">
        <v>22</v>
      </c>
    </row>
    <row r="21" spans="1:10">
      <c r="A21" s="35">
        <v>45913</v>
      </c>
      <c r="B21" s="67" t="s">
        <v>21</v>
      </c>
      <c r="C21" s="47">
        <v>2</v>
      </c>
      <c r="D21" s="47">
        <v>0</v>
      </c>
      <c r="E21" s="47">
        <v>0</v>
      </c>
      <c r="F21" s="47">
        <v>4</v>
      </c>
      <c r="G21" s="18">
        <f>(23*D21)+(33*E21)+(56*F21)</f>
        <v>224</v>
      </c>
      <c r="H21" s="40"/>
      <c r="I21" s="19">
        <f>G21+H21</f>
        <v>224</v>
      </c>
      <c r="J21" s="41" t="s">
        <v>22</v>
      </c>
    </row>
    <row r="22" spans="1:10">
      <c r="A22" s="54">
        <v>45920</v>
      </c>
      <c r="B22" s="67" t="s">
        <v>21</v>
      </c>
      <c r="C22" s="56">
        <v>2</v>
      </c>
      <c r="D22" s="56">
        <v>0</v>
      </c>
      <c r="E22" s="56">
        <v>1</v>
      </c>
      <c r="F22" s="56">
        <v>1</v>
      </c>
      <c r="G22" s="18">
        <f>(23*D22)+(33*E22)+(56*F22)</f>
        <v>89</v>
      </c>
      <c r="H22" s="60"/>
      <c r="I22" s="19">
        <f>G22+H22</f>
        <v>89</v>
      </c>
      <c r="J22" s="7" t="s">
        <v>22</v>
      </c>
    </row>
    <row r="23" spans="1:10" s="99" customFormat="1">
      <c r="A23" s="90" t="s">
        <v>55</v>
      </c>
      <c r="B23" s="95" t="s">
        <v>21</v>
      </c>
      <c r="C23" s="96">
        <f>SUM(C20:C22)</f>
        <v>55</v>
      </c>
      <c r="D23" s="96">
        <f t="shared" ref="D23" si="14">SUM(D20:D22)</f>
        <v>17</v>
      </c>
      <c r="E23" s="96">
        <f t="shared" ref="E23" si="15">SUM(E20:E22)</f>
        <v>14</v>
      </c>
      <c r="F23" s="96">
        <f t="shared" ref="F23" si="16">SUM(F20:F22)</f>
        <v>33</v>
      </c>
      <c r="G23" s="97">
        <f>SUM(G20:G22)</f>
        <v>2701</v>
      </c>
      <c r="H23" s="97">
        <f t="shared" ref="H23" si="17">SUM(H20:H22)</f>
        <v>450</v>
      </c>
      <c r="I23" s="97">
        <f t="shared" ref="I23" si="18">SUM(I20:I22)</f>
        <v>3151</v>
      </c>
      <c r="J23" s="98" t="s">
        <v>22</v>
      </c>
    </row>
    <row r="24" spans="1:10">
      <c r="A24" s="54"/>
      <c r="B24" s="67"/>
      <c r="C24" s="56"/>
      <c r="D24" s="56"/>
      <c r="E24" s="56"/>
      <c r="F24" s="56"/>
      <c r="G24" s="18"/>
      <c r="H24" s="60"/>
      <c r="I24" s="19"/>
      <c r="J24" s="7"/>
    </row>
    <row r="25" spans="1:10">
      <c r="A25" s="35">
        <v>45913</v>
      </c>
      <c r="B25" s="76" t="s">
        <v>35</v>
      </c>
      <c r="C25" s="47">
        <v>64</v>
      </c>
      <c r="D25" s="47">
        <v>14</v>
      </c>
      <c r="E25" s="82">
        <v>16</v>
      </c>
      <c r="F25" s="47">
        <v>51</v>
      </c>
      <c r="G25" s="18">
        <f>(23*D25)+(33*E25)+(56*F25)</f>
        <v>3706</v>
      </c>
      <c r="H25" s="40">
        <v>1150</v>
      </c>
      <c r="I25" s="19">
        <f>G25+H25</f>
        <v>4856</v>
      </c>
      <c r="J25" s="41" t="s">
        <v>56</v>
      </c>
    </row>
    <row r="26" spans="1:10">
      <c r="A26" s="54">
        <v>45920</v>
      </c>
      <c r="B26" s="67" t="s">
        <v>35</v>
      </c>
      <c r="C26" s="56">
        <v>1</v>
      </c>
      <c r="D26" s="56">
        <v>0</v>
      </c>
      <c r="E26" s="56">
        <v>0</v>
      </c>
      <c r="F26" s="56">
        <v>2</v>
      </c>
      <c r="G26" s="18">
        <f>(23*D26)+(33*E26)+(56*F26)</f>
        <v>112</v>
      </c>
      <c r="H26" s="60"/>
      <c r="I26" s="19">
        <f>G26+H26</f>
        <v>112</v>
      </c>
      <c r="J26" s="7" t="s">
        <v>56</v>
      </c>
    </row>
    <row r="27" spans="1:10" s="94" customFormat="1">
      <c r="A27" s="90" t="s">
        <v>55</v>
      </c>
      <c r="B27" s="95" t="s">
        <v>35</v>
      </c>
      <c r="C27" s="91">
        <f>SUM(C25:C26)</f>
        <v>65</v>
      </c>
      <c r="D27" s="91">
        <f t="shared" ref="D27" si="19">SUM(D25:D26)</f>
        <v>14</v>
      </c>
      <c r="E27" s="91">
        <f t="shared" ref="E27" si="20">SUM(E25:E26)</f>
        <v>16</v>
      </c>
      <c r="F27" s="91">
        <f t="shared" ref="F27" si="21">SUM(F25:F26)</f>
        <v>53</v>
      </c>
      <c r="G27" s="92">
        <f t="shared" ref="G27" si="22">SUM(G25:G26)</f>
        <v>3818</v>
      </c>
      <c r="H27" s="92">
        <f t="shared" ref="H27" si="23">SUM(H25:H26)</f>
        <v>1150</v>
      </c>
      <c r="I27" s="92">
        <f t="shared" ref="I27" si="24">SUM(I25:I26)</f>
        <v>4968</v>
      </c>
      <c r="J27" s="93" t="s">
        <v>56</v>
      </c>
    </row>
    <row r="28" spans="1:10">
      <c r="A28" s="54"/>
      <c r="B28" s="67"/>
      <c r="C28" s="87"/>
      <c r="D28" s="87"/>
      <c r="E28" s="87"/>
      <c r="F28" s="87"/>
      <c r="G28" s="18"/>
      <c r="H28" s="60"/>
      <c r="I28" s="19"/>
      <c r="J28" s="7"/>
    </row>
    <row r="29" spans="1:10">
      <c r="A29" s="1">
        <v>45906</v>
      </c>
      <c r="B29" s="77" t="s">
        <v>27</v>
      </c>
      <c r="C29" s="80">
        <v>25</v>
      </c>
      <c r="D29" s="80">
        <v>5</v>
      </c>
      <c r="E29" s="80">
        <v>11</v>
      </c>
      <c r="F29" s="80">
        <v>10</v>
      </c>
      <c r="G29" s="18">
        <f>(23*D29)+(33*E29)+(56*F29)</f>
        <v>1038</v>
      </c>
      <c r="H29" s="4">
        <v>850</v>
      </c>
      <c r="I29" s="19">
        <f>G29+H29</f>
        <v>1888</v>
      </c>
      <c r="J29" s="6" t="s">
        <v>28</v>
      </c>
    </row>
    <row r="30" spans="1:10">
      <c r="A30" s="35">
        <v>45913</v>
      </c>
      <c r="B30" s="7" t="s">
        <v>27</v>
      </c>
      <c r="C30" s="47">
        <v>7</v>
      </c>
      <c r="D30" s="47">
        <v>0</v>
      </c>
      <c r="E30" s="47">
        <v>1</v>
      </c>
      <c r="F30" s="47">
        <v>10</v>
      </c>
      <c r="G30" s="18">
        <f>(23*D30)+(33*E30)+(56*F30)</f>
        <v>593</v>
      </c>
      <c r="H30" s="40"/>
      <c r="I30" s="19">
        <f>G30+H30</f>
        <v>593</v>
      </c>
      <c r="J30" s="41" t="s">
        <v>28</v>
      </c>
    </row>
    <row r="31" spans="1:10">
      <c r="A31" s="54">
        <v>45920</v>
      </c>
      <c r="B31" s="7" t="s">
        <v>27</v>
      </c>
      <c r="C31" s="56">
        <v>2</v>
      </c>
      <c r="D31" s="56">
        <v>0</v>
      </c>
      <c r="E31" s="56">
        <v>1</v>
      </c>
      <c r="F31" s="56">
        <v>2</v>
      </c>
      <c r="G31" s="18">
        <f>(23*D31)+(33*E31)+(56*F31)</f>
        <v>145</v>
      </c>
      <c r="H31" s="60"/>
      <c r="I31" s="19">
        <f>G31+H31</f>
        <v>145</v>
      </c>
      <c r="J31" s="7" t="s">
        <v>28</v>
      </c>
    </row>
    <row r="32" spans="1:10" s="99" customFormat="1">
      <c r="A32" s="90" t="s">
        <v>55</v>
      </c>
      <c r="B32" s="95" t="s">
        <v>27</v>
      </c>
      <c r="C32" s="96">
        <f>SUM(C29:C31)</f>
        <v>34</v>
      </c>
      <c r="D32" s="96">
        <f t="shared" ref="D32" si="25">SUM(D29:D31)</f>
        <v>5</v>
      </c>
      <c r="E32" s="96">
        <f t="shared" ref="E32" si="26">SUM(E29:E31)</f>
        <v>13</v>
      </c>
      <c r="F32" s="96">
        <f t="shared" ref="F32" si="27">SUM(F29:F31)</f>
        <v>22</v>
      </c>
      <c r="G32" s="97">
        <f>SUM(G29:G31)</f>
        <v>1776</v>
      </c>
      <c r="H32" s="97">
        <f t="shared" ref="H32" si="28">SUM(H29:H31)</f>
        <v>850</v>
      </c>
      <c r="I32" s="97">
        <f t="shared" ref="I32" si="29">SUM(I29:I31)</f>
        <v>2626</v>
      </c>
      <c r="J32" s="98" t="s">
        <v>28</v>
      </c>
    </row>
    <row r="33" spans="1:10">
      <c r="A33" s="54"/>
      <c r="B33" s="7"/>
      <c r="C33" s="56"/>
      <c r="D33" s="56"/>
      <c r="E33" s="56"/>
      <c r="F33" s="56"/>
      <c r="G33" s="18"/>
      <c r="H33" s="60"/>
      <c r="I33" s="19"/>
      <c r="J33" s="7"/>
    </row>
    <row r="34" spans="1:10">
      <c r="A34" s="1">
        <v>45906</v>
      </c>
      <c r="B34" s="2" t="s">
        <v>36</v>
      </c>
      <c r="C34" s="17">
        <v>3</v>
      </c>
      <c r="D34" s="24">
        <v>1</v>
      </c>
      <c r="E34" s="24">
        <v>1</v>
      </c>
      <c r="F34" s="17">
        <v>2</v>
      </c>
      <c r="G34" s="18">
        <f>(23*D34)+(33*E34)+(56*F34)</f>
        <v>168</v>
      </c>
      <c r="H34" s="4"/>
      <c r="I34" s="19">
        <f>G34+H34</f>
        <v>168</v>
      </c>
      <c r="J34" s="6" t="s">
        <v>37</v>
      </c>
    </row>
    <row r="35" spans="1:10">
      <c r="A35" s="35">
        <v>45913</v>
      </c>
      <c r="B35" s="7" t="s">
        <v>36</v>
      </c>
      <c r="C35" s="47">
        <v>5</v>
      </c>
      <c r="D35" s="47">
        <v>0</v>
      </c>
      <c r="E35" s="47">
        <v>3</v>
      </c>
      <c r="F35" s="47">
        <v>2</v>
      </c>
      <c r="G35" s="18">
        <f>(23*D35)+(33*E35)+(56*F35)</f>
        <v>211</v>
      </c>
      <c r="H35" s="40"/>
      <c r="I35" s="19">
        <f>G35+H35</f>
        <v>211</v>
      </c>
      <c r="J35" s="41" t="s">
        <v>37</v>
      </c>
    </row>
    <row r="36" spans="1:10">
      <c r="A36" s="54">
        <v>45920</v>
      </c>
      <c r="B36" s="7" t="s">
        <v>36</v>
      </c>
      <c r="C36" s="56">
        <v>2</v>
      </c>
      <c r="D36" s="56">
        <v>0</v>
      </c>
      <c r="E36" s="56">
        <v>1</v>
      </c>
      <c r="F36" s="56">
        <v>1</v>
      </c>
      <c r="G36" s="18">
        <f>(23*D36)+(33*E36)+(56*F36)</f>
        <v>89</v>
      </c>
      <c r="H36" s="60"/>
      <c r="I36" s="19">
        <f>G36+H36</f>
        <v>89</v>
      </c>
      <c r="J36" s="7" t="s">
        <v>37</v>
      </c>
    </row>
    <row r="37" spans="1:10" s="99" customFormat="1">
      <c r="A37" s="90" t="s">
        <v>55</v>
      </c>
      <c r="B37" s="95" t="s">
        <v>36</v>
      </c>
      <c r="C37" s="96">
        <f>SUM(C34:C36)</f>
        <v>10</v>
      </c>
      <c r="D37" s="96">
        <f t="shared" ref="D37" si="30">SUM(D34:D36)</f>
        <v>1</v>
      </c>
      <c r="E37" s="96">
        <f t="shared" ref="E37" si="31">SUM(E34:E36)</f>
        <v>5</v>
      </c>
      <c r="F37" s="96">
        <f t="shared" ref="F37" si="32">SUM(F34:F36)</f>
        <v>5</v>
      </c>
      <c r="G37" s="97">
        <f>SUM(G34:G36)</f>
        <v>468</v>
      </c>
      <c r="H37" s="97">
        <f t="shared" ref="H37" si="33">SUM(H34:H36)</f>
        <v>0</v>
      </c>
      <c r="I37" s="97">
        <f t="shared" ref="I37" si="34">SUM(I34:I36)</f>
        <v>468</v>
      </c>
      <c r="J37" s="98" t="s">
        <v>37</v>
      </c>
    </row>
    <row r="39" spans="1:10">
      <c r="A39" s="35">
        <v>45913</v>
      </c>
      <c r="B39" s="7" t="s">
        <v>42</v>
      </c>
      <c r="C39" s="47">
        <v>3</v>
      </c>
      <c r="D39" s="47">
        <v>0</v>
      </c>
      <c r="E39" s="47">
        <v>1</v>
      </c>
      <c r="F39" s="47">
        <v>3</v>
      </c>
      <c r="G39" s="18">
        <f>(23*D39)+(33*E39)+(56*F39)</f>
        <v>201</v>
      </c>
      <c r="H39" s="40"/>
      <c r="I39" s="19">
        <f>G39+H39</f>
        <v>201</v>
      </c>
      <c r="J39" s="41" t="s">
        <v>60</v>
      </c>
    </row>
    <row r="40" spans="1:10" s="94" customFormat="1">
      <c r="A40" s="90" t="s">
        <v>55</v>
      </c>
      <c r="B40" s="98" t="s">
        <v>42</v>
      </c>
      <c r="C40" s="91">
        <v>3</v>
      </c>
      <c r="D40" s="91">
        <v>0</v>
      </c>
      <c r="E40" s="91">
        <v>1</v>
      </c>
      <c r="F40" s="91">
        <v>3</v>
      </c>
      <c r="G40" s="97">
        <f>(23*D40)+(33*E40)+(56*F40)</f>
        <v>201</v>
      </c>
      <c r="H40" s="100"/>
      <c r="I40" s="100">
        <f>G40+H40</f>
        <v>201</v>
      </c>
      <c r="J40" s="93" t="s">
        <v>60</v>
      </c>
    </row>
    <row r="41" spans="1:10">
      <c r="A41" s="35"/>
      <c r="B41" s="7"/>
      <c r="C41" s="47"/>
      <c r="D41" s="47"/>
      <c r="E41" s="47"/>
      <c r="F41" s="47"/>
      <c r="G41" s="18"/>
      <c r="H41" s="40"/>
      <c r="I41" s="19"/>
      <c r="J41" s="41"/>
    </row>
    <row r="42" spans="1:10">
      <c r="A42" s="1">
        <v>45906</v>
      </c>
      <c r="B42" s="2" t="s">
        <v>38</v>
      </c>
      <c r="C42" s="17">
        <v>2</v>
      </c>
      <c r="D42" s="24">
        <v>1</v>
      </c>
      <c r="E42" s="24">
        <v>2</v>
      </c>
      <c r="F42" s="17">
        <v>0</v>
      </c>
      <c r="G42" s="18">
        <f>(23*D42)+(33*E42)+(56*F42)</f>
        <v>89</v>
      </c>
      <c r="H42" s="4"/>
      <c r="I42" s="19">
        <f>G42+H42</f>
        <v>89</v>
      </c>
      <c r="J42" s="6" t="s">
        <v>39</v>
      </c>
    </row>
    <row r="43" spans="1:10">
      <c r="A43" s="35">
        <v>45913</v>
      </c>
      <c r="B43" s="7" t="s">
        <v>38</v>
      </c>
      <c r="C43" s="47">
        <v>3</v>
      </c>
      <c r="D43" s="47">
        <v>0</v>
      </c>
      <c r="E43" s="47">
        <v>0</v>
      </c>
      <c r="F43" s="47">
        <v>4</v>
      </c>
      <c r="G43" s="18">
        <f>(23*D43)+(33*E43)+(56*F43)</f>
        <v>224</v>
      </c>
      <c r="H43" s="40"/>
      <c r="I43" s="19">
        <f>G43+H43</f>
        <v>224</v>
      </c>
      <c r="J43" s="41" t="s">
        <v>39</v>
      </c>
    </row>
    <row r="44" spans="1:10">
      <c r="A44" s="54">
        <v>45920</v>
      </c>
      <c r="B44" s="7" t="s">
        <v>38</v>
      </c>
      <c r="C44" s="56">
        <v>5</v>
      </c>
      <c r="D44" s="56">
        <v>1</v>
      </c>
      <c r="E44" s="56">
        <v>2</v>
      </c>
      <c r="F44" s="56">
        <v>3</v>
      </c>
      <c r="G44" s="18">
        <f>(23*D44)+(33*E44)+(56*F44)</f>
        <v>257</v>
      </c>
      <c r="H44" s="60"/>
      <c r="I44" s="19">
        <f>G44+H44</f>
        <v>257</v>
      </c>
      <c r="J44" s="7" t="s">
        <v>39</v>
      </c>
    </row>
    <row r="45" spans="1:10" s="99" customFormat="1">
      <c r="A45" s="90" t="s">
        <v>55</v>
      </c>
      <c r="B45" s="95" t="s">
        <v>38</v>
      </c>
      <c r="C45" s="96">
        <f>SUM(C42:C44)</f>
        <v>10</v>
      </c>
      <c r="D45" s="96">
        <f t="shared" ref="D45" si="35">SUM(D42:D44)</f>
        <v>2</v>
      </c>
      <c r="E45" s="96">
        <f t="shared" ref="E45" si="36">SUM(E42:E44)</f>
        <v>4</v>
      </c>
      <c r="F45" s="96">
        <f t="shared" ref="F45" si="37">SUM(F42:F44)</f>
        <v>7</v>
      </c>
      <c r="G45" s="97">
        <f>SUM(G42:G44)</f>
        <v>570</v>
      </c>
      <c r="H45" s="97">
        <f t="shared" ref="H45" si="38">SUM(H42:H44)</f>
        <v>0</v>
      </c>
      <c r="I45" s="97">
        <f t="shared" ref="I45" si="39">SUM(I42:I44)</f>
        <v>570</v>
      </c>
      <c r="J45" s="98" t="s">
        <v>39</v>
      </c>
    </row>
    <row r="46" spans="1:10">
      <c r="A46" s="54"/>
      <c r="B46" s="7"/>
      <c r="C46" s="56"/>
      <c r="D46" s="56"/>
      <c r="E46" s="56"/>
      <c r="F46" s="56"/>
      <c r="G46" s="18"/>
      <c r="H46" s="60"/>
      <c r="I46" s="19"/>
      <c r="J46" s="7"/>
    </row>
    <row r="47" spans="1:10">
      <c r="A47" s="35">
        <v>45913</v>
      </c>
      <c r="B47" s="7" t="s">
        <v>48</v>
      </c>
      <c r="C47" s="47">
        <v>3</v>
      </c>
      <c r="D47" s="47">
        <v>0</v>
      </c>
      <c r="E47" s="47">
        <v>0</v>
      </c>
      <c r="F47" s="47">
        <v>4</v>
      </c>
      <c r="G47" s="18">
        <f>(23*D47)+(33*E47)+(56*F47)</f>
        <v>224</v>
      </c>
      <c r="H47" s="40"/>
      <c r="I47" s="19">
        <f>G47+H47</f>
        <v>224</v>
      </c>
      <c r="J47" s="7" t="s">
        <v>61</v>
      </c>
    </row>
    <row r="48" spans="1:10">
      <c r="A48" s="54">
        <v>45920</v>
      </c>
      <c r="B48" s="79" t="s">
        <v>48</v>
      </c>
      <c r="C48" s="56">
        <v>245</v>
      </c>
      <c r="D48" s="56">
        <v>39</v>
      </c>
      <c r="E48" s="56">
        <v>72</v>
      </c>
      <c r="F48" s="56">
        <v>185</v>
      </c>
      <c r="G48" s="18">
        <f>(23*D48)+(33*E48)+(56*F48)</f>
        <v>13633</v>
      </c>
      <c r="H48" s="57">
        <v>2800</v>
      </c>
      <c r="I48" s="19">
        <f>G48+H48</f>
        <v>16433</v>
      </c>
      <c r="J48" s="10" t="s">
        <v>61</v>
      </c>
    </row>
    <row r="49" spans="1:10" s="99" customFormat="1">
      <c r="A49" s="90" t="s">
        <v>55</v>
      </c>
      <c r="B49" s="95" t="s">
        <v>48</v>
      </c>
      <c r="C49" s="91">
        <f>SUM(C47:C48)</f>
        <v>248</v>
      </c>
      <c r="D49" s="91">
        <f t="shared" ref="D49" si="40">SUM(D47:D48)</f>
        <v>39</v>
      </c>
      <c r="E49" s="91">
        <f t="shared" ref="E49" si="41">SUM(E47:E48)</f>
        <v>72</v>
      </c>
      <c r="F49" s="91">
        <f t="shared" ref="F49" si="42">SUM(F47:F48)</f>
        <v>189</v>
      </c>
      <c r="G49" s="92">
        <f t="shared" ref="G49" si="43">SUM(G47:G48)</f>
        <v>13857</v>
      </c>
      <c r="H49" s="92">
        <f t="shared" ref="H49" si="44">SUM(H47:H48)</f>
        <v>2800</v>
      </c>
      <c r="I49" s="92">
        <f t="shared" ref="I49" si="45">SUM(I47:I48)</f>
        <v>16657</v>
      </c>
      <c r="J49" s="93" t="s">
        <v>61</v>
      </c>
    </row>
    <row r="50" spans="1:10">
      <c r="A50" s="54"/>
      <c r="B50" s="79"/>
      <c r="C50" s="56"/>
      <c r="D50" s="56"/>
      <c r="E50" s="56"/>
      <c r="F50" s="56"/>
      <c r="G50" s="18"/>
      <c r="H50" s="57"/>
      <c r="I50" s="19"/>
      <c r="J50" s="10"/>
    </row>
    <row r="51" spans="1:10">
      <c r="A51" s="1">
        <v>45906</v>
      </c>
      <c r="B51" s="2" t="s">
        <v>40</v>
      </c>
      <c r="C51" s="17">
        <v>2</v>
      </c>
      <c r="D51" s="17">
        <v>1</v>
      </c>
      <c r="E51" s="17">
        <v>0</v>
      </c>
      <c r="F51" s="17">
        <v>1</v>
      </c>
      <c r="G51" s="18">
        <f>(23*D51)+(33*E51)+(56*F51)</f>
        <v>79</v>
      </c>
      <c r="H51" s="4"/>
      <c r="I51" s="19">
        <f>G51+H51</f>
        <v>79</v>
      </c>
      <c r="J51" s="6" t="s">
        <v>41</v>
      </c>
    </row>
    <row r="52" spans="1:10">
      <c r="A52" s="35">
        <v>45913</v>
      </c>
      <c r="B52" s="7" t="s">
        <v>40</v>
      </c>
      <c r="C52" s="47">
        <v>19</v>
      </c>
      <c r="D52" s="47">
        <v>4</v>
      </c>
      <c r="E52" s="47">
        <v>4</v>
      </c>
      <c r="F52" s="47">
        <v>5</v>
      </c>
      <c r="G52" s="18">
        <f>(23*D52)+(33*E52)+(56*F52)</f>
        <v>504</v>
      </c>
      <c r="H52" s="40"/>
      <c r="I52" s="19">
        <f>G52+H52</f>
        <v>504</v>
      </c>
      <c r="J52" s="41" t="s">
        <v>41</v>
      </c>
    </row>
    <row r="53" spans="1:10">
      <c r="A53" s="54">
        <v>45920</v>
      </c>
      <c r="B53" s="7" t="s">
        <v>40</v>
      </c>
      <c r="C53" s="56">
        <v>4</v>
      </c>
      <c r="D53" s="56">
        <v>1</v>
      </c>
      <c r="E53" s="56">
        <v>1</v>
      </c>
      <c r="F53" s="56">
        <v>2</v>
      </c>
      <c r="G53" s="18">
        <f>(23*D53)+(33*E53)+(56*F53)</f>
        <v>168</v>
      </c>
      <c r="H53" s="60"/>
      <c r="I53" s="19">
        <f>G53+H53</f>
        <v>168</v>
      </c>
      <c r="J53" s="7" t="s">
        <v>41</v>
      </c>
    </row>
    <row r="54" spans="1:10" s="99" customFormat="1">
      <c r="A54" s="90" t="s">
        <v>55</v>
      </c>
      <c r="B54" s="95" t="s">
        <v>40</v>
      </c>
      <c r="C54" s="96">
        <f>SUM(C51:C53)</f>
        <v>25</v>
      </c>
      <c r="D54" s="96">
        <f t="shared" ref="D54" si="46">SUM(D51:D53)</f>
        <v>6</v>
      </c>
      <c r="E54" s="96">
        <f t="shared" ref="E54" si="47">SUM(E51:E53)</f>
        <v>5</v>
      </c>
      <c r="F54" s="96">
        <f t="shared" ref="F54" si="48">SUM(F51:F53)</f>
        <v>8</v>
      </c>
      <c r="G54" s="97">
        <f>SUM(G51:G53)</f>
        <v>751</v>
      </c>
      <c r="H54" s="97">
        <f t="shared" ref="H54" si="49">SUM(H51:H53)</f>
        <v>0</v>
      </c>
      <c r="I54" s="97">
        <f t="shared" ref="I54" si="50">SUM(I51:I53)</f>
        <v>751</v>
      </c>
      <c r="J54" s="98" t="s">
        <v>41</v>
      </c>
    </row>
    <row r="55" spans="1:10">
      <c r="A55" s="54"/>
      <c r="B55" s="7"/>
      <c r="C55" s="56"/>
      <c r="D55" s="56"/>
      <c r="E55" s="56"/>
      <c r="F55" s="56"/>
      <c r="G55" s="18"/>
      <c r="H55" s="60"/>
      <c r="I55" s="19"/>
      <c r="J55" s="7"/>
    </row>
    <row r="56" spans="1:10" ht="26.25">
      <c r="A56" s="1">
        <v>45906</v>
      </c>
      <c r="B56" s="2" t="s">
        <v>43</v>
      </c>
      <c r="C56" s="17">
        <v>7</v>
      </c>
      <c r="D56" s="17">
        <v>1</v>
      </c>
      <c r="E56" s="17">
        <v>3</v>
      </c>
      <c r="F56" s="17">
        <v>5</v>
      </c>
      <c r="G56" s="18">
        <f>(23*D56)+(33*E56)+(56*F56)</f>
        <v>402</v>
      </c>
      <c r="H56" s="4"/>
      <c r="I56" s="19">
        <f>G56+H56</f>
        <v>402</v>
      </c>
      <c r="J56" s="6" t="s">
        <v>44</v>
      </c>
    </row>
    <row r="57" spans="1:10">
      <c r="A57" s="35">
        <v>45913</v>
      </c>
      <c r="B57" s="7" t="s">
        <v>43</v>
      </c>
      <c r="C57" s="47">
        <v>9</v>
      </c>
      <c r="D57" s="47">
        <v>3</v>
      </c>
      <c r="E57" s="47">
        <v>3</v>
      </c>
      <c r="F57" s="47">
        <v>12</v>
      </c>
      <c r="G57" s="18">
        <f>(23*D57)+(33*E57)+(56*F57)</f>
        <v>840</v>
      </c>
      <c r="H57" s="40"/>
      <c r="I57" s="19">
        <f>G57+H57</f>
        <v>840</v>
      </c>
      <c r="J57" s="41" t="s">
        <v>44</v>
      </c>
    </row>
    <row r="58" spans="1:10">
      <c r="A58" s="54">
        <v>45920</v>
      </c>
      <c r="B58" s="7" t="s">
        <v>43</v>
      </c>
      <c r="C58" s="56">
        <v>9</v>
      </c>
      <c r="D58" s="56">
        <v>3</v>
      </c>
      <c r="E58" s="56">
        <v>2</v>
      </c>
      <c r="F58" s="56">
        <v>6</v>
      </c>
      <c r="G58" s="18">
        <f>(23*D58)+(33*E58)+(56*F58)</f>
        <v>471</v>
      </c>
      <c r="H58" s="60"/>
      <c r="I58" s="19">
        <f>G58+H58</f>
        <v>471</v>
      </c>
      <c r="J58" s="7" t="s">
        <v>44</v>
      </c>
    </row>
    <row r="59" spans="1:10" s="99" customFormat="1">
      <c r="A59" s="90" t="s">
        <v>55</v>
      </c>
      <c r="B59" s="95" t="s">
        <v>43</v>
      </c>
      <c r="C59" s="96">
        <f>SUM(C56:C58)</f>
        <v>25</v>
      </c>
      <c r="D59" s="96">
        <f t="shared" ref="D59" si="51">SUM(D56:D58)</f>
        <v>7</v>
      </c>
      <c r="E59" s="96">
        <f t="shared" ref="E59" si="52">SUM(E56:E58)</f>
        <v>8</v>
      </c>
      <c r="F59" s="96">
        <f t="shared" ref="F59" si="53">SUM(F56:F58)</f>
        <v>23</v>
      </c>
      <c r="G59" s="97">
        <f>SUM(G56:G58)</f>
        <v>1713</v>
      </c>
      <c r="H59" s="97">
        <f t="shared" ref="H59" si="54">SUM(H56:H58)</f>
        <v>0</v>
      </c>
      <c r="I59" s="97">
        <f t="shared" ref="I59" si="55">SUM(I56:I58)</f>
        <v>1713</v>
      </c>
      <c r="J59" s="98" t="s">
        <v>44</v>
      </c>
    </row>
    <row r="60" spans="1:10">
      <c r="A60" s="54"/>
      <c r="B60" s="7"/>
      <c r="C60" s="56"/>
      <c r="D60" s="56"/>
      <c r="E60" s="56"/>
      <c r="F60" s="56"/>
      <c r="G60" s="18"/>
      <c r="H60" s="60"/>
      <c r="I60" s="19"/>
      <c r="J60" s="7"/>
    </row>
    <row r="61" spans="1:10">
      <c r="A61" s="1">
        <v>45906</v>
      </c>
      <c r="B61" s="2" t="s">
        <v>46</v>
      </c>
      <c r="C61" s="17">
        <v>6</v>
      </c>
      <c r="D61" s="17">
        <v>2</v>
      </c>
      <c r="E61" s="17">
        <v>1</v>
      </c>
      <c r="F61" s="17">
        <v>4</v>
      </c>
      <c r="G61" s="18">
        <f>(23*D61)+(33*E61)+(56*F61)</f>
        <v>303</v>
      </c>
      <c r="H61" s="4"/>
      <c r="I61" s="19">
        <f>G61+H61</f>
        <v>303</v>
      </c>
      <c r="J61" s="6" t="s">
        <v>47</v>
      </c>
    </row>
    <row r="62" spans="1:10">
      <c r="A62" s="75">
        <v>45913</v>
      </c>
      <c r="B62" s="78" t="s">
        <v>46</v>
      </c>
      <c r="C62" s="81">
        <v>3</v>
      </c>
      <c r="D62" s="81">
        <v>0</v>
      </c>
      <c r="E62" s="81">
        <v>1</v>
      </c>
      <c r="F62" s="81">
        <v>3</v>
      </c>
      <c r="G62" s="83">
        <f>(23*D62)+(33*E62)+(56*F62)</f>
        <v>201</v>
      </c>
      <c r="H62" s="84"/>
      <c r="I62" s="85">
        <f>G62+H62</f>
        <v>201</v>
      </c>
      <c r="J62" s="86" t="s">
        <v>47</v>
      </c>
    </row>
    <row r="63" spans="1:10">
      <c r="A63" s="54">
        <v>45920</v>
      </c>
      <c r="B63" s="7" t="s">
        <v>46</v>
      </c>
      <c r="C63" s="56">
        <v>10</v>
      </c>
      <c r="D63" s="56">
        <v>1</v>
      </c>
      <c r="E63" s="56">
        <v>3</v>
      </c>
      <c r="F63" s="56">
        <v>9</v>
      </c>
      <c r="G63" s="39">
        <f>(23*D63)+(33*E63)+(56*F63)</f>
        <v>626</v>
      </c>
      <c r="H63" s="60"/>
      <c r="I63" s="19">
        <f>G63+H63</f>
        <v>626</v>
      </c>
      <c r="J63" s="89" t="s">
        <v>47</v>
      </c>
    </row>
    <row r="64" spans="1:10" s="99" customFormat="1">
      <c r="A64" s="90" t="s">
        <v>55</v>
      </c>
      <c r="B64" s="95" t="s">
        <v>46</v>
      </c>
      <c r="C64" s="96">
        <f>SUM(C61:C63)</f>
        <v>19</v>
      </c>
      <c r="D64" s="96">
        <f t="shared" ref="D64" si="56">SUM(D61:D63)</f>
        <v>3</v>
      </c>
      <c r="E64" s="96">
        <f t="shared" ref="E64" si="57">SUM(E61:E63)</f>
        <v>5</v>
      </c>
      <c r="F64" s="96">
        <f t="shared" ref="F64" si="58">SUM(F61:F63)</f>
        <v>16</v>
      </c>
      <c r="G64" s="97">
        <f>SUM(G61:G63)</f>
        <v>1130</v>
      </c>
      <c r="H64" s="97">
        <f t="shared" ref="H64" si="59">SUM(H61:H63)</f>
        <v>0</v>
      </c>
      <c r="I64" s="97">
        <f t="shared" ref="I64" si="60">SUM(I61:I63)</f>
        <v>1130</v>
      </c>
      <c r="J64" s="98" t="s">
        <v>47</v>
      </c>
    </row>
    <row r="65" spans="1:10">
      <c r="A65" s="54"/>
      <c r="B65" s="7"/>
      <c r="C65" s="56"/>
      <c r="D65" s="56"/>
      <c r="E65" s="56"/>
      <c r="F65" s="56"/>
      <c r="G65" s="39"/>
      <c r="H65" s="60"/>
      <c r="I65" s="19"/>
      <c r="J65" s="58"/>
    </row>
    <row r="66" spans="1:10">
      <c r="A66" s="1">
        <v>45906</v>
      </c>
      <c r="B66" s="2" t="s">
        <v>49</v>
      </c>
      <c r="C66" s="17">
        <v>1</v>
      </c>
      <c r="D66" s="24">
        <v>0</v>
      </c>
      <c r="E66" s="24">
        <v>1</v>
      </c>
      <c r="F66" s="17">
        <v>0</v>
      </c>
      <c r="G66" s="39">
        <f>(23*D66)+(33*E66)+(56*F66)</f>
        <v>33</v>
      </c>
      <c r="H66" s="4"/>
      <c r="I66" s="19">
        <f>G66+H66</f>
        <v>33</v>
      </c>
      <c r="J66" s="6" t="s">
        <v>50</v>
      </c>
    </row>
    <row r="67" spans="1:10" s="104" customFormat="1">
      <c r="A67" s="36">
        <v>45913</v>
      </c>
      <c r="B67" s="36" t="s">
        <v>49</v>
      </c>
      <c r="C67" s="101">
        <v>16</v>
      </c>
      <c r="D67" s="101">
        <v>4</v>
      </c>
      <c r="E67" s="101">
        <v>3</v>
      </c>
      <c r="F67" s="101">
        <v>11</v>
      </c>
      <c r="G67" s="102">
        <f>(23*D67)+(33*E67)+(56*F67)</f>
        <v>807</v>
      </c>
      <c r="H67" s="102">
        <v>1650</v>
      </c>
      <c r="I67" s="102">
        <f>G67+H67</f>
        <v>2457</v>
      </c>
      <c r="J67" s="103" t="s">
        <v>50</v>
      </c>
    </row>
    <row r="68" spans="1:10">
      <c r="A68" s="54">
        <v>45920</v>
      </c>
      <c r="B68" s="7" t="s">
        <v>49</v>
      </c>
      <c r="C68" s="56">
        <v>2</v>
      </c>
      <c r="D68" s="56">
        <v>0</v>
      </c>
      <c r="E68" s="56">
        <v>1</v>
      </c>
      <c r="F68" s="56">
        <v>2</v>
      </c>
      <c r="G68" s="39">
        <f>(23*D68)+(33*E68)+(56*F68)</f>
        <v>145</v>
      </c>
      <c r="H68" s="60"/>
      <c r="I68" s="19">
        <f>G68+H68</f>
        <v>145</v>
      </c>
      <c r="J68" s="7" t="s">
        <v>50</v>
      </c>
    </row>
    <row r="69" spans="1:10" s="99" customFormat="1">
      <c r="A69" s="90" t="s">
        <v>55</v>
      </c>
      <c r="B69" s="95" t="s">
        <v>49</v>
      </c>
      <c r="C69" s="96">
        <f>SUM(C66:C68)</f>
        <v>19</v>
      </c>
      <c r="D69" s="96">
        <f t="shared" ref="D69" si="61">SUM(D66:D68)</f>
        <v>4</v>
      </c>
      <c r="E69" s="96">
        <f t="shared" ref="E69" si="62">SUM(E66:E68)</f>
        <v>5</v>
      </c>
      <c r="F69" s="96">
        <f t="shared" ref="F69" si="63">SUM(F66:F68)</f>
        <v>13</v>
      </c>
      <c r="G69" s="97">
        <f>SUM(G66:G68)</f>
        <v>985</v>
      </c>
      <c r="H69" s="97">
        <f t="shared" ref="H69" si="64">SUM(H66:H68)</f>
        <v>1650</v>
      </c>
      <c r="I69" s="97">
        <f t="shared" ref="I69" si="65">SUM(I66:I68)</f>
        <v>2635</v>
      </c>
      <c r="J69" s="98" t="s">
        <v>50</v>
      </c>
    </row>
    <row r="70" spans="1:10">
      <c r="A70" s="54"/>
      <c r="B70" s="7"/>
      <c r="C70" s="56"/>
      <c r="D70" s="56"/>
      <c r="E70" s="56"/>
      <c r="F70" s="56"/>
      <c r="G70" s="39"/>
      <c r="H70" s="60"/>
      <c r="I70" s="19"/>
      <c r="J70" s="7"/>
    </row>
    <row r="71" spans="1:10">
      <c r="A71" s="1">
        <v>45906</v>
      </c>
      <c r="B71" s="2" t="s">
        <v>51</v>
      </c>
      <c r="C71" s="17">
        <v>2</v>
      </c>
      <c r="D71" s="24">
        <v>0</v>
      </c>
      <c r="E71" s="17">
        <v>1</v>
      </c>
      <c r="F71" s="24">
        <v>2</v>
      </c>
      <c r="G71" s="39">
        <f>(23*D71)+(33*E71)+(56*F71)</f>
        <v>145</v>
      </c>
      <c r="H71" s="4"/>
      <c r="I71" s="19">
        <f>G71+H71</f>
        <v>145</v>
      </c>
      <c r="J71" s="6" t="s">
        <v>52</v>
      </c>
    </row>
    <row r="72" spans="1:10">
      <c r="A72" s="35">
        <v>45913</v>
      </c>
      <c r="B72" s="7" t="s">
        <v>51</v>
      </c>
      <c r="C72" s="47">
        <v>9</v>
      </c>
      <c r="D72" s="47">
        <v>3</v>
      </c>
      <c r="E72" s="47">
        <v>2</v>
      </c>
      <c r="F72" s="47">
        <v>6</v>
      </c>
      <c r="G72" s="39">
        <f>(23*D72)+(33*E72)+(56*F72)</f>
        <v>471</v>
      </c>
      <c r="H72" s="40"/>
      <c r="I72" s="19">
        <f>G72+H72</f>
        <v>471</v>
      </c>
      <c r="J72" s="41" t="s">
        <v>52</v>
      </c>
    </row>
    <row r="73" spans="1:10">
      <c r="A73" s="54">
        <v>45920</v>
      </c>
      <c r="B73" s="7" t="s">
        <v>51</v>
      </c>
      <c r="C73" s="56">
        <v>16</v>
      </c>
      <c r="D73" s="56">
        <v>2</v>
      </c>
      <c r="E73" s="56">
        <v>5</v>
      </c>
      <c r="F73" s="56">
        <v>14</v>
      </c>
      <c r="G73" s="39">
        <f>(23*D73)+(33*E73)+(56*F73)</f>
        <v>995</v>
      </c>
      <c r="H73" s="60"/>
      <c r="I73" s="19">
        <f>G73+H73</f>
        <v>995</v>
      </c>
      <c r="J73" s="7" t="s">
        <v>52</v>
      </c>
    </row>
    <row r="74" spans="1:10" s="99" customFormat="1">
      <c r="A74" s="90" t="s">
        <v>55</v>
      </c>
      <c r="B74" s="95" t="s">
        <v>51</v>
      </c>
      <c r="C74" s="96">
        <f>SUM(C71:C73)</f>
        <v>27</v>
      </c>
      <c r="D74" s="96">
        <f t="shared" ref="D74" si="66">SUM(D71:D73)</f>
        <v>5</v>
      </c>
      <c r="E74" s="96">
        <f t="shared" ref="E74" si="67">SUM(E71:E73)</f>
        <v>8</v>
      </c>
      <c r="F74" s="96">
        <f t="shared" ref="F74" si="68">SUM(F71:F73)</f>
        <v>22</v>
      </c>
      <c r="G74" s="97">
        <f>SUM(G71:G73)</f>
        <v>1611</v>
      </c>
      <c r="H74" s="97">
        <f t="shared" ref="H74" si="69">SUM(H71:H73)</f>
        <v>0</v>
      </c>
      <c r="I74" s="97">
        <f t="shared" ref="I74" si="70">SUM(I71:I73)</f>
        <v>1611</v>
      </c>
      <c r="J74" s="98" t="s">
        <v>52</v>
      </c>
    </row>
    <row r="75" spans="1:10">
      <c r="A75" s="54"/>
      <c r="B75" s="7"/>
      <c r="C75" s="56"/>
      <c r="D75" s="56"/>
      <c r="E75" s="56"/>
      <c r="F75" s="56"/>
      <c r="G75" s="39"/>
      <c r="H75" s="60"/>
      <c r="I75" s="19"/>
      <c r="J75" s="7"/>
    </row>
    <row r="76" spans="1:10">
      <c r="A76" s="35">
        <v>45913</v>
      </c>
      <c r="B76" s="7" t="s">
        <v>62</v>
      </c>
      <c r="C76" s="47">
        <v>1</v>
      </c>
      <c r="D76" s="47">
        <v>0</v>
      </c>
      <c r="E76" s="47">
        <v>0</v>
      </c>
      <c r="F76" s="47">
        <v>1</v>
      </c>
      <c r="G76" s="39">
        <f>(23*D76)+(33*E76)+(56*F76)</f>
        <v>56</v>
      </c>
      <c r="H76" s="40"/>
      <c r="I76" s="19">
        <f>G76+H76</f>
        <v>56</v>
      </c>
      <c r="J76" s="41" t="s">
        <v>63</v>
      </c>
    </row>
    <row r="77" spans="1:10">
      <c r="A77" s="54">
        <v>45920</v>
      </c>
      <c r="B77" s="7" t="s">
        <v>62</v>
      </c>
      <c r="C77" s="61"/>
      <c r="D77" s="61"/>
      <c r="E77" s="61"/>
      <c r="F77" s="56">
        <v>4</v>
      </c>
      <c r="G77" s="39">
        <f>(23*D77)+(33*E77)+(56*F77)</f>
        <v>224</v>
      </c>
      <c r="H77" s="60"/>
      <c r="I77" s="19">
        <f>G77+H77</f>
        <v>224</v>
      </c>
      <c r="J77" s="7" t="s">
        <v>63</v>
      </c>
    </row>
    <row r="78" spans="1:10" s="99" customFormat="1">
      <c r="A78" s="90" t="s">
        <v>55</v>
      </c>
      <c r="B78" s="95" t="s">
        <v>62</v>
      </c>
      <c r="C78" s="91">
        <f>SUM(C76:C77)</f>
        <v>1</v>
      </c>
      <c r="D78" s="91">
        <f t="shared" ref="D78" si="71">SUM(D76:D77)</f>
        <v>0</v>
      </c>
      <c r="E78" s="91">
        <f t="shared" ref="E78" si="72">SUM(E76:E77)</f>
        <v>0</v>
      </c>
      <c r="F78" s="91">
        <f t="shared" ref="F78" si="73">SUM(F76:F77)</f>
        <v>5</v>
      </c>
      <c r="G78" s="92">
        <f t="shared" ref="G78" si="74">SUM(G76:G77)</f>
        <v>280</v>
      </c>
      <c r="H78" s="92">
        <f t="shared" ref="H78" si="75">SUM(H76:H77)</f>
        <v>0</v>
      </c>
      <c r="I78" s="92">
        <f t="shared" ref="I78" si="76">SUM(I76:I77)</f>
        <v>280</v>
      </c>
      <c r="J78" s="93" t="s">
        <v>63</v>
      </c>
    </row>
    <row r="79" spans="1:10">
      <c r="A79" s="54"/>
      <c r="B79" s="7"/>
      <c r="C79" s="61"/>
      <c r="D79" s="61"/>
      <c r="E79" s="61"/>
      <c r="F79" s="56"/>
      <c r="G79" s="39"/>
      <c r="H79" s="60"/>
      <c r="I79" s="19"/>
      <c r="J79" s="7"/>
    </row>
    <row r="80" spans="1:10">
      <c r="A80" s="1">
        <v>45906</v>
      </c>
      <c r="B80" s="2" t="s">
        <v>53</v>
      </c>
      <c r="C80" s="17">
        <v>5</v>
      </c>
      <c r="D80" s="17">
        <v>2</v>
      </c>
      <c r="E80" s="17">
        <v>1</v>
      </c>
      <c r="F80" s="17">
        <v>4</v>
      </c>
      <c r="G80" s="39">
        <f>(23*D80)+(33*E80)+(56*F80)</f>
        <v>303</v>
      </c>
      <c r="H80" s="4"/>
      <c r="I80" s="19">
        <f>G80+H80</f>
        <v>303</v>
      </c>
      <c r="J80" s="6" t="s">
        <v>54</v>
      </c>
    </row>
    <row r="81" spans="1:10">
      <c r="A81" s="35">
        <v>45913</v>
      </c>
      <c r="B81" s="7" t="s">
        <v>53</v>
      </c>
      <c r="C81" s="47">
        <v>10</v>
      </c>
      <c r="D81" s="47">
        <v>3</v>
      </c>
      <c r="E81" s="47">
        <v>2</v>
      </c>
      <c r="F81" s="47">
        <v>9</v>
      </c>
      <c r="G81" s="39">
        <f>(23*D81)+(33*E81)+(56*F81)</f>
        <v>639</v>
      </c>
      <c r="H81" s="40"/>
      <c r="I81" s="19">
        <f>G81+H81</f>
        <v>639</v>
      </c>
      <c r="J81" s="41" t="s">
        <v>54</v>
      </c>
    </row>
    <row r="82" spans="1:10">
      <c r="A82" s="54">
        <v>45920</v>
      </c>
      <c r="B82" s="7" t="s">
        <v>53</v>
      </c>
      <c r="C82" s="56">
        <v>1</v>
      </c>
      <c r="D82" s="56">
        <v>0</v>
      </c>
      <c r="E82" s="56">
        <v>0</v>
      </c>
      <c r="F82" s="56">
        <v>2</v>
      </c>
      <c r="G82" s="39">
        <f>(23*D82)+(33*E82)+(56*F82)</f>
        <v>112</v>
      </c>
      <c r="H82" s="60"/>
      <c r="I82" s="19">
        <f>G82+H82</f>
        <v>112</v>
      </c>
      <c r="J82" s="41" t="s">
        <v>54</v>
      </c>
    </row>
    <row r="83" spans="1:10" s="99" customFormat="1">
      <c r="A83" s="90" t="s">
        <v>55</v>
      </c>
      <c r="B83" s="95" t="s">
        <v>53</v>
      </c>
      <c r="C83" s="96">
        <f>SUM(C80:C82)</f>
        <v>16</v>
      </c>
      <c r="D83" s="96">
        <f t="shared" ref="D83" si="77">SUM(D80:D82)</f>
        <v>5</v>
      </c>
      <c r="E83" s="96">
        <f t="shared" ref="E83" si="78">SUM(E80:E82)</f>
        <v>3</v>
      </c>
      <c r="F83" s="96">
        <f t="shared" ref="F83" si="79">SUM(F80:F82)</f>
        <v>15</v>
      </c>
      <c r="G83" s="97">
        <f>SUM(G80:G82)</f>
        <v>1054</v>
      </c>
      <c r="H83" s="97">
        <f t="shared" ref="H83" si="80">SUM(H80:H82)</f>
        <v>0</v>
      </c>
      <c r="I83" s="97">
        <f t="shared" ref="I83" si="81">SUM(I80:I82)</f>
        <v>1054</v>
      </c>
      <c r="J83" s="93" t="s">
        <v>54</v>
      </c>
    </row>
    <row r="84" spans="1:10">
      <c r="A84" s="54"/>
      <c r="B84" s="7"/>
      <c r="C84" s="56"/>
      <c r="D84" s="56"/>
      <c r="E84" s="56"/>
      <c r="F84" s="56"/>
      <c r="G84" s="39"/>
      <c r="H84" s="60"/>
      <c r="I84" s="19"/>
      <c r="J84" s="7"/>
    </row>
    <row r="85" spans="1:10">
      <c r="A85" s="1">
        <v>45906</v>
      </c>
      <c r="B85" s="77" t="s">
        <v>30</v>
      </c>
      <c r="C85" s="17">
        <v>12</v>
      </c>
      <c r="D85" s="17">
        <v>3</v>
      </c>
      <c r="E85" s="17">
        <v>4</v>
      </c>
      <c r="F85" s="17">
        <v>8</v>
      </c>
      <c r="G85" s="39">
        <f>(23*D85)+(33*E85)+(56*F85)</f>
        <v>649</v>
      </c>
      <c r="H85" s="4">
        <v>250</v>
      </c>
      <c r="I85" s="19">
        <f>G85+H85</f>
        <v>899</v>
      </c>
      <c r="J85" s="6" t="s">
        <v>31</v>
      </c>
    </row>
    <row r="86" spans="1:10">
      <c r="A86" s="35">
        <v>45913</v>
      </c>
      <c r="B86" s="7" t="s">
        <v>30</v>
      </c>
      <c r="C86" s="47">
        <v>3</v>
      </c>
      <c r="D86" s="47">
        <v>0</v>
      </c>
      <c r="E86" s="47">
        <v>2</v>
      </c>
      <c r="F86" s="47">
        <v>2</v>
      </c>
      <c r="G86" s="39">
        <f>(23*D86)+(33*E86)+(56*F86)</f>
        <v>178</v>
      </c>
      <c r="H86" s="40"/>
      <c r="I86" s="19">
        <f>G86+H86</f>
        <v>178</v>
      </c>
      <c r="J86" s="41" t="s">
        <v>31</v>
      </c>
    </row>
    <row r="87" spans="1:10">
      <c r="A87" s="54">
        <v>45920</v>
      </c>
      <c r="B87" s="7" t="s">
        <v>30</v>
      </c>
      <c r="C87" s="56">
        <v>1</v>
      </c>
      <c r="D87" s="56">
        <v>0</v>
      </c>
      <c r="E87" s="56">
        <v>1</v>
      </c>
      <c r="F87" s="56">
        <v>0</v>
      </c>
      <c r="G87" s="39">
        <f>(23*D87)+(33*E87)+(56*F87)</f>
        <v>33</v>
      </c>
      <c r="H87" s="60"/>
      <c r="I87" s="19">
        <f>G87+H87</f>
        <v>33</v>
      </c>
      <c r="J87" s="7" t="s">
        <v>31</v>
      </c>
    </row>
    <row r="88" spans="1:10" s="99" customFormat="1">
      <c r="A88" s="90" t="s">
        <v>55</v>
      </c>
      <c r="B88" s="95" t="s">
        <v>30</v>
      </c>
      <c r="C88" s="96">
        <f>SUM(C85:C87)</f>
        <v>16</v>
      </c>
      <c r="D88" s="96">
        <f t="shared" ref="D88" si="82">SUM(D85:D87)</f>
        <v>3</v>
      </c>
      <c r="E88" s="96">
        <f t="shared" ref="E88" si="83">SUM(E85:E87)</f>
        <v>7</v>
      </c>
      <c r="F88" s="96">
        <f t="shared" ref="F88" si="84">SUM(F85:F87)</f>
        <v>10</v>
      </c>
      <c r="G88" s="97">
        <f>SUM(G85:G87)</f>
        <v>860</v>
      </c>
      <c r="H88" s="97">
        <f t="shared" ref="H88" si="85">SUM(H85:H87)</f>
        <v>250</v>
      </c>
      <c r="I88" s="97">
        <f t="shared" ref="I88" si="86">SUM(I85:I87)</f>
        <v>1110</v>
      </c>
      <c r="J88" s="98" t="s">
        <v>31</v>
      </c>
    </row>
  </sheetData>
  <sortState xmlns:xlrd2="http://schemas.microsoft.com/office/spreadsheetml/2017/richdata2" ref="A2:J87">
    <sortCondition ref="B2:B87"/>
  </sortState>
  <pageMargins left="0.25" right="0.25" top="0.75" bottom="0.75" header="0.3" footer="0.3"/>
  <pageSetup scale="96" fitToHeight="0"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597C4-9D89-4012-A59A-9B3109358CEB}">
  <dimension ref="A1:J70"/>
  <sheetViews>
    <sheetView workbookViewId="0">
      <selection activeCell="A14" sqref="A14:I16"/>
    </sheetView>
  </sheetViews>
  <sheetFormatPr defaultRowHeight="12.75"/>
  <cols>
    <col min="2" max="2" width="15.28515625" customWidth="1"/>
    <col min="3" max="6" width="7.140625" customWidth="1"/>
    <col min="10" max="10" width="25" customWidth="1"/>
  </cols>
  <sheetData>
    <row r="1" spans="1:10" ht="51">
      <c r="A1" s="74" t="s">
        <v>0</v>
      </c>
      <c r="B1" s="73" t="s">
        <v>1</v>
      </c>
      <c r="C1" s="73" t="s">
        <v>2</v>
      </c>
      <c r="D1" s="73" t="s">
        <v>3</v>
      </c>
      <c r="E1" s="73" t="s">
        <v>4</v>
      </c>
      <c r="F1" s="73" t="s">
        <v>5</v>
      </c>
      <c r="G1" s="72" t="s">
        <v>6</v>
      </c>
      <c r="H1" s="71" t="s">
        <v>9</v>
      </c>
      <c r="I1" s="70" t="s">
        <v>10</v>
      </c>
      <c r="J1" s="69" t="s">
        <v>11</v>
      </c>
    </row>
    <row r="2" spans="1:10" ht="15.75" customHeight="1">
      <c r="A2" s="35">
        <v>45955</v>
      </c>
      <c r="B2" s="115" t="s">
        <v>24</v>
      </c>
      <c r="C2" s="53">
        <v>1</v>
      </c>
      <c r="D2" s="53">
        <v>0</v>
      </c>
      <c r="E2" s="53">
        <v>0</v>
      </c>
      <c r="F2" s="53">
        <v>2</v>
      </c>
      <c r="G2" s="39">
        <f>(23*D2)+(33*E2)+(56*F2)</f>
        <v>112</v>
      </c>
      <c r="H2" s="53"/>
      <c r="I2" s="135">
        <f>G2+H2</f>
        <v>112</v>
      </c>
      <c r="J2" s="7" t="s">
        <v>25</v>
      </c>
    </row>
    <row r="3" spans="1:10" ht="15.75" customHeight="1">
      <c r="A3" s="35">
        <v>45976</v>
      </c>
      <c r="B3" s="124" t="s">
        <v>24</v>
      </c>
      <c r="C3" s="125">
        <v>3</v>
      </c>
      <c r="D3" s="125">
        <v>1</v>
      </c>
      <c r="E3" s="125">
        <v>1</v>
      </c>
      <c r="F3" s="125">
        <v>1</v>
      </c>
      <c r="G3" s="39">
        <f>(23*D3)+(33*E3)+(56*F3)</f>
        <v>112</v>
      </c>
      <c r="H3" s="53"/>
      <c r="I3" s="135">
        <f>G3+H3</f>
        <v>112</v>
      </c>
      <c r="J3" s="7" t="s">
        <v>25</v>
      </c>
    </row>
    <row r="4" spans="1:10" ht="15.75" customHeight="1">
      <c r="A4" s="130"/>
      <c r="B4" s="131" t="s">
        <v>55</v>
      </c>
      <c r="C4" s="132">
        <f>SUM(C2:C3)</f>
        <v>4</v>
      </c>
      <c r="D4" s="132">
        <f t="shared" ref="D4:I4" si="0">SUM(D2:D3)</f>
        <v>1</v>
      </c>
      <c r="E4" s="132">
        <f t="shared" si="0"/>
        <v>1</v>
      </c>
      <c r="F4" s="132">
        <f t="shared" si="0"/>
        <v>3</v>
      </c>
      <c r="G4" s="133">
        <f t="shared" si="0"/>
        <v>224</v>
      </c>
      <c r="H4" s="133">
        <f t="shared" si="0"/>
        <v>0</v>
      </c>
      <c r="I4" s="136">
        <f t="shared" si="0"/>
        <v>224</v>
      </c>
      <c r="J4" s="29" t="s">
        <v>25</v>
      </c>
    </row>
    <row r="5" spans="1:10" ht="15.75" customHeight="1">
      <c r="A5" s="35"/>
      <c r="B5" s="124"/>
      <c r="C5" s="125"/>
      <c r="D5" s="125"/>
      <c r="E5" s="125"/>
      <c r="F5" s="125"/>
      <c r="G5" s="39"/>
      <c r="H5" s="53"/>
      <c r="I5" s="135"/>
      <c r="J5" s="7"/>
    </row>
    <row r="6" spans="1:10" ht="15.75" customHeight="1">
      <c r="A6" s="62">
        <v>45976</v>
      </c>
      <c r="B6" s="131" t="s">
        <v>26</v>
      </c>
      <c r="C6" s="132">
        <v>4</v>
      </c>
      <c r="D6" s="132">
        <v>2</v>
      </c>
      <c r="E6" s="132">
        <v>1</v>
      </c>
      <c r="F6" s="132">
        <v>3</v>
      </c>
      <c r="G6" s="65">
        <f>(23*D6)+(33*E6)+(56*F6)</f>
        <v>247</v>
      </c>
      <c r="H6" s="29"/>
      <c r="I6" s="19">
        <f>G6+H6</f>
        <v>247</v>
      </c>
      <c r="J6" s="29" t="s">
        <v>33</v>
      </c>
    </row>
    <row r="7" spans="1:10" ht="15.75" customHeight="1">
      <c r="A7" s="35"/>
      <c r="B7" s="124"/>
      <c r="C7" s="125"/>
      <c r="D7" s="125"/>
      <c r="E7" s="125"/>
      <c r="F7" s="125"/>
      <c r="G7" s="39"/>
      <c r="H7" s="53"/>
      <c r="I7" s="135"/>
      <c r="J7" s="7"/>
    </row>
    <row r="8" spans="1:10" ht="15.75" customHeight="1">
      <c r="A8" s="62">
        <v>45976</v>
      </c>
      <c r="B8" s="131" t="s">
        <v>29</v>
      </c>
      <c r="C8" s="132">
        <v>15</v>
      </c>
      <c r="D8" s="132">
        <v>4</v>
      </c>
      <c r="E8" s="132">
        <v>3</v>
      </c>
      <c r="F8" s="132">
        <v>13</v>
      </c>
      <c r="G8" s="65">
        <f>(23*D8)+(33*E8)+(56*F8)</f>
        <v>919</v>
      </c>
      <c r="H8" s="29"/>
      <c r="I8" s="19">
        <f>G8+H8</f>
        <v>919</v>
      </c>
      <c r="J8" s="29" t="s">
        <v>59</v>
      </c>
    </row>
    <row r="9" spans="1:10" ht="15.75" customHeight="1">
      <c r="A9" s="35"/>
      <c r="B9" s="124"/>
      <c r="C9" s="125"/>
      <c r="D9" s="125"/>
      <c r="E9" s="125"/>
      <c r="F9" s="125"/>
      <c r="G9" s="39"/>
      <c r="H9" s="53"/>
      <c r="I9" s="135"/>
      <c r="J9" s="7"/>
    </row>
    <row r="10" spans="1:10" ht="15.75" customHeight="1">
      <c r="A10" s="35">
        <v>45955</v>
      </c>
      <c r="B10" s="115" t="s">
        <v>32</v>
      </c>
      <c r="C10" s="53">
        <v>20</v>
      </c>
      <c r="D10" s="53">
        <v>7</v>
      </c>
      <c r="E10" s="53">
        <v>5</v>
      </c>
      <c r="F10" s="53">
        <v>11</v>
      </c>
      <c r="G10" s="39">
        <f>(23*D10)+(33*E10)+(56*F10)</f>
        <v>942</v>
      </c>
      <c r="H10" s="53"/>
      <c r="I10" s="135">
        <f>G10+H10</f>
        <v>942</v>
      </c>
      <c r="J10" s="7" t="s">
        <v>34</v>
      </c>
    </row>
    <row r="11" spans="1:10" ht="15.75" customHeight="1">
      <c r="A11" s="35">
        <v>45976</v>
      </c>
      <c r="B11" s="124" t="s">
        <v>32</v>
      </c>
      <c r="C11" s="125">
        <v>7</v>
      </c>
      <c r="D11" s="125">
        <v>1</v>
      </c>
      <c r="E11" s="125">
        <v>0</v>
      </c>
      <c r="F11" s="125">
        <v>11</v>
      </c>
      <c r="G11" s="39">
        <f>(23*D11)+(33*E11)+(56*F11)</f>
        <v>639</v>
      </c>
      <c r="H11" s="53"/>
      <c r="I11" s="135">
        <f>G11+H11</f>
        <v>639</v>
      </c>
      <c r="J11" s="7" t="s">
        <v>34</v>
      </c>
    </row>
    <row r="12" spans="1:10" ht="15.75" customHeight="1">
      <c r="A12" s="130"/>
      <c r="B12" s="131" t="s">
        <v>55</v>
      </c>
      <c r="C12" s="132">
        <f>SUM(C10:C11)</f>
        <v>27</v>
      </c>
      <c r="D12" s="132">
        <f t="shared" ref="D12" si="1">SUM(D10:D11)</f>
        <v>8</v>
      </c>
      <c r="E12" s="132">
        <f t="shared" ref="E12" si="2">SUM(E10:E11)</f>
        <v>5</v>
      </c>
      <c r="F12" s="132">
        <f t="shared" ref="F12" si="3">SUM(F10:F11)</f>
        <v>22</v>
      </c>
      <c r="G12" s="133">
        <f t="shared" ref="G12" si="4">SUM(G10:G11)</f>
        <v>1581</v>
      </c>
      <c r="H12" s="133">
        <f t="shared" ref="H12" si="5">SUM(H10:H11)</f>
        <v>0</v>
      </c>
      <c r="I12" s="136">
        <f t="shared" ref="I12" si="6">SUM(I10:I11)</f>
        <v>1581</v>
      </c>
      <c r="J12" s="29" t="s">
        <v>34</v>
      </c>
    </row>
    <row r="13" spans="1:10" ht="15.75" customHeight="1">
      <c r="A13" s="35"/>
      <c r="B13" s="124"/>
      <c r="C13" s="125"/>
      <c r="D13" s="125"/>
      <c r="E13" s="125"/>
      <c r="F13" s="125"/>
      <c r="G13" s="39"/>
      <c r="H13" s="53"/>
      <c r="I13" s="135"/>
      <c r="J13" s="7"/>
    </row>
    <row r="14" spans="1:10" ht="15.75" customHeight="1">
      <c r="A14" s="35">
        <v>45976</v>
      </c>
      <c r="B14" s="124" t="s">
        <v>21</v>
      </c>
      <c r="C14" s="125">
        <v>1</v>
      </c>
      <c r="D14" s="125">
        <v>0</v>
      </c>
      <c r="E14" s="125">
        <v>0</v>
      </c>
      <c r="F14" s="125">
        <v>2</v>
      </c>
      <c r="G14" s="39">
        <f>(23*D14)+(33*E14)+(56*F14)</f>
        <v>112</v>
      </c>
      <c r="H14" s="53"/>
      <c r="I14" s="135">
        <f>G14+H14</f>
        <v>112</v>
      </c>
      <c r="J14" s="7" t="s">
        <v>22</v>
      </c>
    </row>
    <row r="15" spans="1:10" ht="15.75" customHeight="1">
      <c r="A15" s="35">
        <v>45955</v>
      </c>
      <c r="B15" s="115" t="s">
        <v>132</v>
      </c>
      <c r="C15" s="53">
        <v>4</v>
      </c>
      <c r="D15" s="53">
        <v>1</v>
      </c>
      <c r="E15" s="53">
        <v>1</v>
      </c>
      <c r="F15" s="53">
        <v>3</v>
      </c>
      <c r="G15" s="39">
        <f>(23*D15)+(33*E15)+(56*F15)</f>
        <v>224</v>
      </c>
      <c r="H15" s="53"/>
      <c r="I15" s="135">
        <f>G15+H15</f>
        <v>224</v>
      </c>
      <c r="J15" s="7" t="s">
        <v>22</v>
      </c>
    </row>
    <row r="16" spans="1:10" ht="15.75" customHeight="1">
      <c r="A16" s="130"/>
      <c r="B16" s="131" t="s">
        <v>55</v>
      </c>
      <c r="C16" s="132">
        <f>SUM(C14:C15)</f>
        <v>5</v>
      </c>
      <c r="D16" s="132">
        <f t="shared" ref="D16" si="7">SUM(D14:D15)</f>
        <v>1</v>
      </c>
      <c r="E16" s="132">
        <f t="shared" ref="E16" si="8">SUM(E14:E15)</f>
        <v>1</v>
      </c>
      <c r="F16" s="132">
        <f t="shared" ref="F16" si="9">SUM(F14:F15)</f>
        <v>5</v>
      </c>
      <c r="G16" s="133">
        <f t="shared" ref="G16" si="10">SUM(G14:G15)</f>
        <v>336</v>
      </c>
      <c r="H16" s="133">
        <f t="shared" ref="H16" si="11">SUM(H14:H15)</f>
        <v>0</v>
      </c>
      <c r="I16" s="136">
        <f t="shared" ref="I16" si="12">SUM(I14:I15)</f>
        <v>336</v>
      </c>
      <c r="J16" s="29" t="s">
        <v>22</v>
      </c>
    </row>
    <row r="17" spans="1:10" ht="15.75" customHeight="1">
      <c r="A17" s="35"/>
      <c r="B17" s="115"/>
      <c r="C17" s="53"/>
      <c r="D17" s="53"/>
      <c r="E17" s="53"/>
      <c r="F17" s="53"/>
      <c r="G17" s="39"/>
      <c r="H17" s="53"/>
      <c r="I17" s="135"/>
      <c r="J17" s="7"/>
    </row>
    <row r="18" spans="1:10" ht="15.75" customHeight="1">
      <c r="A18" s="35">
        <v>45955</v>
      </c>
      <c r="B18" s="115" t="s">
        <v>35</v>
      </c>
      <c r="C18" s="53">
        <v>2</v>
      </c>
      <c r="D18" s="53">
        <v>0</v>
      </c>
      <c r="E18" s="53">
        <v>1</v>
      </c>
      <c r="F18" s="53">
        <v>2</v>
      </c>
      <c r="G18" s="39">
        <f>(23*D18)+(33*E18)+(56*F18)</f>
        <v>145</v>
      </c>
      <c r="H18" s="53"/>
      <c r="I18" s="135">
        <f>G18+H18</f>
        <v>145</v>
      </c>
      <c r="J18" s="7" t="s">
        <v>56</v>
      </c>
    </row>
    <row r="19" spans="1:10" ht="15.75" customHeight="1">
      <c r="A19" s="35">
        <v>45976</v>
      </c>
      <c r="B19" s="124" t="s">
        <v>35</v>
      </c>
      <c r="C19" s="125">
        <v>3</v>
      </c>
      <c r="D19" s="125">
        <v>1</v>
      </c>
      <c r="E19" s="125">
        <v>1</v>
      </c>
      <c r="F19" s="125">
        <v>2</v>
      </c>
      <c r="G19" s="39">
        <f>(23*D19)+(33*E19)+(56*F19)</f>
        <v>168</v>
      </c>
      <c r="H19" s="53"/>
      <c r="I19" s="135">
        <f>G19+H19</f>
        <v>168</v>
      </c>
      <c r="J19" s="7" t="s">
        <v>56</v>
      </c>
    </row>
    <row r="20" spans="1:10" ht="15.75" customHeight="1">
      <c r="A20" s="130"/>
      <c r="B20" s="131" t="s">
        <v>55</v>
      </c>
      <c r="C20" s="132">
        <f>SUM(C18:C19)</f>
        <v>5</v>
      </c>
      <c r="D20" s="132">
        <f t="shared" ref="D20" si="13">SUM(D18:D19)</f>
        <v>1</v>
      </c>
      <c r="E20" s="132">
        <f t="shared" ref="E20" si="14">SUM(E18:E19)</f>
        <v>2</v>
      </c>
      <c r="F20" s="132">
        <f t="shared" ref="F20" si="15">SUM(F18:F19)</f>
        <v>4</v>
      </c>
      <c r="G20" s="133">
        <f t="shared" ref="G20" si="16">SUM(G18:G19)</f>
        <v>313</v>
      </c>
      <c r="H20" s="133">
        <f t="shared" ref="H20" si="17">SUM(H18:H19)</f>
        <v>0</v>
      </c>
      <c r="I20" s="136">
        <f t="shared" ref="I20" si="18">SUM(I18:I19)</f>
        <v>313</v>
      </c>
      <c r="J20" s="29" t="s">
        <v>56</v>
      </c>
    </row>
    <row r="21" spans="1:10" ht="15.75" customHeight="1">
      <c r="A21" s="35"/>
      <c r="B21" s="124"/>
      <c r="C21" s="125"/>
      <c r="D21" s="125"/>
      <c r="E21" s="125"/>
      <c r="F21" s="125"/>
      <c r="G21" s="39"/>
      <c r="H21" s="53"/>
      <c r="I21" s="135"/>
      <c r="J21" s="7"/>
    </row>
    <row r="22" spans="1:10" ht="15.75" customHeight="1">
      <c r="A22" s="35">
        <v>45955</v>
      </c>
      <c r="B22" s="115" t="s">
        <v>27</v>
      </c>
      <c r="C22" s="53">
        <v>2</v>
      </c>
      <c r="D22" s="53">
        <v>1</v>
      </c>
      <c r="E22" s="53">
        <v>0</v>
      </c>
      <c r="F22" s="53">
        <v>1</v>
      </c>
      <c r="G22" s="39">
        <f>(23*D22)+(33*E22)+(56*F22)</f>
        <v>79</v>
      </c>
      <c r="H22" s="53"/>
      <c r="I22" s="135">
        <f>G22+H22</f>
        <v>79</v>
      </c>
      <c r="J22" s="7" t="s">
        <v>28</v>
      </c>
    </row>
    <row r="23" spans="1:10" ht="15.75" customHeight="1">
      <c r="A23" s="35">
        <v>45976</v>
      </c>
      <c r="B23" s="124" t="s">
        <v>27</v>
      </c>
      <c r="C23" s="125">
        <v>2</v>
      </c>
      <c r="D23" s="125">
        <v>0</v>
      </c>
      <c r="E23" s="125">
        <v>1</v>
      </c>
      <c r="F23" s="125">
        <v>1</v>
      </c>
      <c r="G23" s="39">
        <f>(23*D23)+(33*E23)+(56*F23)</f>
        <v>89</v>
      </c>
      <c r="H23" s="53"/>
      <c r="I23" s="135">
        <f>G23+H23</f>
        <v>89</v>
      </c>
      <c r="J23" s="7" t="s">
        <v>28</v>
      </c>
    </row>
    <row r="24" spans="1:10" ht="15.75" customHeight="1">
      <c r="A24" s="130"/>
      <c r="B24" s="131" t="s">
        <v>55</v>
      </c>
      <c r="C24" s="132">
        <f>SUM(C22:C23)</f>
        <v>4</v>
      </c>
      <c r="D24" s="132">
        <f t="shared" ref="D24" si="19">SUM(D22:D23)</f>
        <v>1</v>
      </c>
      <c r="E24" s="132">
        <f t="shared" ref="E24" si="20">SUM(E22:E23)</f>
        <v>1</v>
      </c>
      <c r="F24" s="132">
        <f t="shared" ref="F24" si="21">SUM(F22:F23)</f>
        <v>2</v>
      </c>
      <c r="G24" s="133">
        <f t="shared" ref="G24" si="22">SUM(G22:G23)</f>
        <v>168</v>
      </c>
      <c r="H24" s="133">
        <f t="shared" ref="H24" si="23">SUM(H22:H23)</f>
        <v>0</v>
      </c>
      <c r="I24" s="136">
        <f t="shared" ref="I24" si="24">SUM(I22:I23)</f>
        <v>168</v>
      </c>
      <c r="J24" s="29" t="s">
        <v>28</v>
      </c>
    </row>
    <row r="25" spans="1:10" ht="15.75" customHeight="1">
      <c r="A25" s="35"/>
      <c r="B25" s="124"/>
      <c r="C25" s="125"/>
      <c r="D25" s="125"/>
      <c r="E25" s="125"/>
      <c r="F25" s="125"/>
      <c r="G25" s="39"/>
      <c r="H25" s="53"/>
      <c r="I25" s="135"/>
      <c r="J25" s="7"/>
    </row>
    <row r="26" spans="1:10" ht="15.75" customHeight="1">
      <c r="A26" s="35">
        <v>45955</v>
      </c>
      <c r="B26" s="115" t="s">
        <v>36</v>
      </c>
      <c r="C26" s="53">
        <v>3</v>
      </c>
      <c r="D26" s="53">
        <v>1</v>
      </c>
      <c r="E26" s="53">
        <v>1</v>
      </c>
      <c r="F26" s="53">
        <v>2</v>
      </c>
      <c r="G26" s="39">
        <f>(23*D26)+(33*E26)+(56*F26)</f>
        <v>168</v>
      </c>
      <c r="H26" s="53"/>
      <c r="I26" s="135">
        <f>G26+H26</f>
        <v>168</v>
      </c>
      <c r="J26" s="7" t="s">
        <v>37</v>
      </c>
    </row>
    <row r="27" spans="1:10" ht="15.75" customHeight="1">
      <c r="A27" s="35">
        <v>45976</v>
      </c>
      <c r="B27" s="124" t="s">
        <v>36</v>
      </c>
      <c r="C27" s="125">
        <v>25</v>
      </c>
      <c r="D27" s="125">
        <v>5</v>
      </c>
      <c r="E27" s="125">
        <v>10</v>
      </c>
      <c r="F27" s="125">
        <v>12</v>
      </c>
      <c r="G27" s="39">
        <f>(23*D27)+(33*E27)+(56*F27)</f>
        <v>1117</v>
      </c>
      <c r="H27" s="53"/>
      <c r="I27" s="135">
        <f>G27+H27</f>
        <v>1117</v>
      </c>
      <c r="J27" s="7" t="s">
        <v>37</v>
      </c>
    </row>
    <row r="28" spans="1:10" ht="15.75" customHeight="1">
      <c r="A28" s="130"/>
      <c r="B28" s="131" t="s">
        <v>55</v>
      </c>
      <c r="C28" s="132">
        <f>SUM(C26:C27)</f>
        <v>28</v>
      </c>
      <c r="D28" s="132">
        <f t="shared" ref="D28" si="25">SUM(D26:D27)</f>
        <v>6</v>
      </c>
      <c r="E28" s="132">
        <f t="shared" ref="E28" si="26">SUM(E26:E27)</f>
        <v>11</v>
      </c>
      <c r="F28" s="132">
        <f t="shared" ref="F28" si="27">SUM(F26:F27)</f>
        <v>14</v>
      </c>
      <c r="G28" s="133">
        <f t="shared" ref="G28" si="28">SUM(G26:G27)</f>
        <v>1285</v>
      </c>
      <c r="H28" s="133">
        <f t="shared" ref="H28" si="29">SUM(H26:H27)</f>
        <v>0</v>
      </c>
      <c r="I28" s="136">
        <f t="shared" ref="I28" si="30">SUM(I26:I27)</f>
        <v>1285</v>
      </c>
      <c r="J28" s="29" t="s">
        <v>37</v>
      </c>
    </row>
    <row r="29" spans="1:10" ht="15.75" customHeight="1">
      <c r="A29" s="35"/>
      <c r="B29" s="124"/>
      <c r="C29" s="125"/>
      <c r="D29" s="125"/>
      <c r="E29" s="125"/>
      <c r="F29" s="125"/>
      <c r="G29" s="39"/>
      <c r="H29" s="53"/>
      <c r="I29" s="135"/>
      <c r="J29" s="7"/>
    </row>
    <row r="30" spans="1:10" ht="15.75" customHeight="1">
      <c r="A30" s="35">
        <v>45955</v>
      </c>
      <c r="B30" s="115" t="s">
        <v>42</v>
      </c>
      <c r="C30" s="53">
        <v>1</v>
      </c>
      <c r="D30" s="53">
        <v>0</v>
      </c>
      <c r="E30" s="53">
        <v>0</v>
      </c>
      <c r="F30" s="53">
        <v>1</v>
      </c>
      <c r="G30" s="39">
        <f>(23*D30)+(33*E30)+(56*F30)</f>
        <v>56</v>
      </c>
      <c r="H30" s="53"/>
      <c r="I30" s="135">
        <f>G30+H30</f>
        <v>56</v>
      </c>
      <c r="J30" s="7" t="s">
        <v>60</v>
      </c>
    </row>
    <row r="31" spans="1:10" ht="15.75" customHeight="1">
      <c r="A31" s="35">
        <v>45976</v>
      </c>
      <c r="B31" s="122" t="s">
        <v>42</v>
      </c>
      <c r="C31" s="89">
        <v>106</v>
      </c>
      <c r="D31" s="89">
        <v>32</v>
      </c>
      <c r="E31" s="89">
        <v>26</v>
      </c>
      <c r="F31" s="89">
        <v>43</v>
      </c>
      <c r="G31" s="39">
        <f>(23*D31)+(33*E31)+(56*F31)</f>
        <v>4002</v>
      </c>
      <c r="H31" s="40">
        <v>2800</v>
      </c>
      <c r="I31" s="135">
        <f>G31+H31</f>
        <v>6802</v>
      </c>
      <c r="J31" s="7" t="s">
        <v>60</v>
      </c>
    </row>
    <row r="32" spans="1:10" ht="15.75" customHeight="1">
      <c r="A32" s="130"/>
      <c r="B32" s="131" t="s">
        <v>55</v>
      </c>
      <c r="C32" s="132">
        <f>SUM(C30:C31)</f>
        <v>107</v>
      </c>
      <c r="D32" s="132">
        <f t="shared" ref="D32" si="31">SUM(D30:D31)</f>
        <v>32</v>
      </c>
      <c r="E32" s="132">
        <f t="shared" ref="E32" si="32">SUM(E30:E31)</f>
        <v>26</v>
      </c>
      <c r="F32" s="132">
        <f t="shared" ref="F32" si="33">SUM(F30:F31)</f>
        <v>44</v>
      </c>
      <c r="G32" s="133">
        <f t="shared" ref="G32" si="34">SUM(G30:G31)</f>
        <v>4058</v>
      </c>
      <c r="H32" s="133">
        <f t="shared" ref="H32" si="35">SUM(H30:H31)</f>
        <v>2800</v>
      </c>
      <c r="I32" s="136">
        <f t="shared" ref="I32" si="36">SUM(I30:I31)</f>
        <v>6858</v>
      </c>
      <c r="J32" s="29" t="s">
        <v>60</v>
      </c>
    </row>
    <row r="33" spans="1:10" ht="15.75" customHeight="1">
      <c r="A33" s="123"/>
      <c r="B33" s="122"/>
      <c r="C33" s="89"/>
      <c r="D33" s="89"/>
      <c r="E33" s="89"/>
      <c r="F33" s="89"/>
      <c r="G33" s="18"/>
      <c r="H33" s="40"/>
      <c r="I33" s="135"/>
      <c r="J33" s="7"/>
    </row>
    <row r="34" spans="1:10" ht="15.75" customHeight="1">
      <c r="A34" s="123">
        <v>45955</v>
      </c>
      <c r="B34" s="115" t="s">
        <v>38</v>
      </c>
      <c r="C34" s="53">
        <v>18</v>
      </c>
      <c r="D34" s="53">
        <v>3</v>
      </c>
      <c r="E34" s="53">
        <v>4</v>
      </c>
      <c r="F34" s="53">
        <v>18</v>
      </c>
      <c r="G34" s="18">
        <f>(23*D34)+(33*E34)+(56*F34)</f>
        <v>1209</v>
      </c>
      <c r="H34" s="53"/>
      <c r="I34" s="135">
        <f>G34+H34</f>
        <v>1209</v>
      </c>
      <c r="J34" s="7" t="s">
        <v>39</v>
      </c>
    </row>
    <row r="35" spans="1:10" ht="15.75" customHeight="1">
      <c r="A35" s="123">
        <v>45976</v>
      </c>
      <c r="B35" s="124" t="s">
        <v>38</v>
      </c>
      <c r="C35" s="125">
        <v>4</v>
      </c>
      <c r="D35" s="125">
        <v>2</v>
      </c>
      <c r="E35" s="125">
        <v>0</v>
      </c>
      <c r="F35" s="125">
        <v>3</v>
      </c>
      <c r="G35" s="18">
        <f>(23*D35)+(33*E35)+(56*F35)</f>
        <v>214</v>
      </c>
      <c r="H35" s="53"/>
      <c r="I35" s="135">
        <f>G35+H35</f>
        <v>214</v>
      </c>
      <c r="J35" s="7" t="s">
        <v>39</v>
      </c>
    </row>
    <row r="36" spans="1:10" ht="15.75" customHeight="1">
      <c r="A36" s="130"/>
      <c r="B36" s="131" t="s">
        <v>55</v>
      </c>
      <c r="C36" s="132">
        <f>SUM(C34:C35)</f>
        <v>22</v>
      </c>
      <c r="D36" s="132">
        <f t="shared" ref="D36" si="37">SUM(D34:D35)</f>
        <v>5</v>
      </c>
      <c r="E36" s="132">
        <f t="shared" ref="E36" si="38">SUM(E34:E35)</f>
        <v>4</v>
      </c>
      <c r="F36" s="132">
        <f t="shared" ref="F36" si="39">SUM(F34:F35)</f>
        <v>21</v>
      </c>
      <c r="G36" s="133">
        <f t="shared" ref="G36" si="40">SUM(G34:G35)</f>
        <v>1423</v>
      </c>
      <c r="H36" s="133">
        <f t="shared" ref="H36" si="41">SUM(H34:H35)</f>
        <v>0</v>
      </c>
      <c r="I36" s="136">
        <f t="shared" ref="I36" si="42">SUM(I34:I35)</f>
        <v>1423</v>
      </c>
      <c r="J36" s="29" t="s">
        <v>39</v>
      </c>
    </row>
    <row r="37" spans="1:10" ht="15.75" customHeight="1">
      <c r="A37" s="123"/>
      <c r="B37" s="124"/>
      <c r="C37" s="125"/>
      <c r="D37" s="125"/>
      <c r="E37" s="125"/>
      <c r="F37" s="125"/>
      <c r="G37" s="18"/>
      <c r="H37" s="53"/>
      <c r="I37" s="135"/>
      <c r="J37" s="7"/>
    </row>
    <row r="38" spans="1:10" ht="15.75" customHeight="1">
      <c r="A38" s="123">
        <v>45955</v>
      </c>
      <c r="B38" s="115" t="s">
        <v>48</v>
      </c>
      <c r="C38" s="53">
        <v>12</v>
      </c>
      <c r="D38" s="53">
        <v>2</v>
      </c>
      <c r="E38" s="53">
        <v>2</v>
      </c>
      <c r="F38" s="53">
        <v>15</v>
      </c>
      <c r="G38" s="18">
        <f>(23*D38)+(33*E38)+(56*F38)</f>
        <v>952</v>
      </c>
      <c r="H38" s="53"/>
      <c r="I38" s="135">
        <f>G38+H38</f>
        <v>952</v>
      </c>
      <c r="J38" s="7" t="s">
        <v>61</v>
      </c>
    </row>
    <row r="39" spans="1:10" ht="15.75" customHeight="1">
      <c r="A39" s="123">
        <v>45976</v>
      </c>
      <c r="B39" s="124" t="s">
        <v>48</v>
      </c>
      <c r="C39" s="125">
        <v>3</v>
      </c>
      <c r="D39" s="125">
        <v>1</v>
      </c>
      <c r="E39" s="125">
        <v>0</v>
      </c>
      <c r="F39" s="125">
        <v>4</v>
      </c>
      <c r="G39" s="18">
        <f>(23*D39)+(33*E39)+(56*F39)</f>
        <v>247</v>
      </c>
      <c r="H39" s="53"/>
      <c r="I39" s="135">
        <f>G39+H39</f>
        <v>247</v>
      </c>
      <c r="J39" s="7" t="s">
        <v>61</v>
      </c>
    </row>
    <row r="40" spans="1:10" ht="15.75" customHeight="1">
      <c r="A40" s="130"/>
      <c r="B40" s="131" t="s">
        <v>55</v>
      </c>
      <c r="C40" s="132">
        <f>SUM(C38:C39)</f>
        <v>15</v>
      </c>
      <c r="D40" s="132">
        <f t="shared" ref="D40" si="43">SUM(D38:D39)</f>
        <v>3</v>
      </c>
      <c r="E40" s="132">
        <f t="shared" ref="E40" si="44">SUM(E38:E39)</f>
        <v>2</v>
      </c>
      <c r="F40" s="132">
        <f t="shared" ref="F40" si="45">SUM(F38:F39)</f>
        <v>19</v>
      </c>
      <c r="G40" s="133">
        <f t="shared" ref="G40" si="46">SUM(G38:G39)</f>
        <v>1199</v>
      </c>
      <c r="H40" s="133">
        <f t="shared" ref="H40" si="47">SUM(H38:H39)</f>
        <v>0</v>
      </c>
      <c r="I40" s="136">
        <f t="shared" ref="I40" si="48">SUM(I38:I39)</f>
        <v>1199</v>
      </c>
      <c r="J40" s="29" t="s">
        <v>61</v>
      </c>
    </row>
    <row r="41" spans="1:10" ht="15.75" customHeight="1">
      <c r="A41" s="123"/>
      <c r="B41" s="124"/>
      <c r="C41" s="125"/>
      <c r="D41" s="125"/>
      <c r="E41" s="125"/>
      <c r="F41" s="125"/>
      <c r="G41" s="18"/>
      <c r="H41" s="53"/>
      <c r="I41" s="135"/>
      <c r="J41" s="7"/>
    </row>
    <row r="42" spans="1:10" ht="15.75" customHeight="1">
      <c r="A42" s="123">
        <v>45955</v>
      </c>
      <c r="B42" s="115" t="s">
        <v>40</v>
      </c>
      <c r="C42" s="53">
        <v>2</v>
      </c>
      <c r="D42" s="53">
        <v>0</v>
      </c>
      <c r="E42" s="53">
        <v>1</v>
      </c>
      <c r="F42" s="53">
        <v>2</v>
      </c>
      <c r="G42" s="18">
        <f>(23*D42)+(33*E42)+(56*F42)</f>
        <v>145</v>
      </c>
      <c r="H42" s="53"/>
      <c r="I42" s="135">
        <f>G42+H42</f>
        <v>145</v>
      </c>
      <c r="J42" s="7" t="s">
        <v>41</v>
      </c>
    </row>
    <row r="43" spans="1:10" ht="15.75" customHeight="1">
      <c r="A43" s="123">
        <v>45976</v>
      </c>
      <c r="B43" s="124" t="s">
        <v>40</v>
      </c>
      <c r="C43" s="125">
        <v>11</v>
      </c>
      <c r="D43" s="125">
        <v>2</v>
      </c>
      <c r="E43" s="125">
        <v>0</v>
      </c>
      <c r="F43" s="125">
        <v>11</v>
      </c>
      <c r="G43" s="18">
        <f>(23*D43)+(33*E43)+(56*F43)</f>
        <v>662</v>
      </c>
      <c r="H43" s="53"/>
      <c r="I43" s="135">
        <f>G43+H43</f>
        <v>662</v>
      </c>
      <c r="J43" s="7" t="s">
        <v>41</v>
      </c>
    </row>
    <row r="44" spans="1:10" ht="15.75" customHeight="1">
      <c r="A44" s="130"/>
      <c r="B44" s="131" t="s">
        <v>55</v>
      </c>
      <c r="C44" s="132">
        <f>SUM(C42:C43)</f>
        <v>13</v>
      </c>
      <c r="D44" s="132">
        <f t="shared" ref="D44" si="49">SUM(D42:D43)</f>
        <v>2</v>
      </c>
      <c r="E44" s="132">
        <f t="shared" ref="E44" si="50">SUM(E42:E43)</f>
        <v>1</v>
      </c>
      <c r="F44" s="132">
        <f t="shared" ref="F44" si="51">SUM(F42:F43)</f>
        <v>13</v>
      </c>
      <c r="G44" s="133">
        <f t="shared" ref="G44" si="52">SUM(G42:G43)</f>
        <v>807</v>
      </c>
      <c r="H44" s="133">
        <f t="shared" ref="H44" si="53">SUM(H42:H43)</f>
        <v>0</v>
      </c>
      <c r="I44" s="136">
        <f t="shared" ref="I44" si="54">SUM(I42:I43)</f>
        <v>807</v>
      </c>
      <c r="J44" s="29" t="s">
        <v>41</v>
      </c>
    </row>
    <row r="45" spans="1:10" ht="15.75" customHeight="1">
      <c r="A45" s="123"/>
      <c r="B45" s="124"/>
      <c r="C45" s="125"/>
      <c r="D45" s="125"/>
      <c r="E45" s="125"/>
      <c r="F45" s="125"/>
      <c r="G45" s="18"/>
      <c r="H45" s="53"/>
      <c r="I45" s="135"/>
      <c r="J45" s="7"/>
    </row>
    <row r="46" spans="1:10" ht="15.75" customHeight="1">
      <c r="A46" s="123">
        <v>45955</v>
      </c>
      <c r="B46" s="115" t="s">
        <v>43</v>
      </c>
      <c r="C46" s="53">
        <v>11</v>
      </c>
      <c r="D46" s="53">
        <v>4</v>
      </c>
      <c r="E46" s="53">
        <v>3</v>
      </c>
      <c r="F46" s="53">
        <v>6</v>
      </c>
      <c r="G46" s="18">
        <f>(23*D46)+(33*E46)+(56*F46)</f>
        <v>527</v>
      </c>
      <c r="H46" s="53"/>
      <c r="I46" s="135">
        <f>G46+H46</f>
        <v>527</v>
      </c>
      <c r="J46" s="7" t="s">
        <v>44</v>
      </c>
    </row>
    <row r="47" spans="1:10" ht="15.75" customHeight="1">
      <c r="A47" s="123">
        <v>45976</v>
      </c>
      <c r="B47" s="124" t="s">
        <v>43</v>
      </c>
      <c r="C47" s="125">
        <v>7</v>
      </c>
      <c r="D47" s="125">
        <v>1</v>
      </c>
      <c r="E47" s="125">
        <v>1</v>
      </c>
      <c r="F47" s="125">
        <v>6</v>
      </c>
      <c r="G47" s="18">
        <f>(23*D47)+(33*E47)+(56*F47)</f>
        <v>392</v>
      </c>
      <c r="H47" s="53"/>
      <c r="I47" s="135">
        <f>G47+H47</f>
        <v>392</v>
      </c>
      <c r="J47" s="7" t="s">
        <v>44</v>
      </c>
    </row>
    <row r="48" spans="1:10" ht="15.75" customHeight="1">
      <c r="A48" s="130"/>
      <c r="B48" s="131" t="s">
        <v>55</v>
      </c>
      <c r="C48" s="132">
        <f>SUM(C46:C47)</f>
        <v>18</v>
      </c>
      <c r="D48" s="132">
        <f t="shared" ref="D48" si="55">SUM(D46:D47)</f>
        <v>5</v>
      </c>
      <c r="E48" s="132">
        <f t="shared" ref="E48" si="56">SUM(E46:E47)</f>
        <v>4</v>
      </c>
      <c r="F48" s="132">
        <f t="shared" ref="F48" si="57">SUM(F46:F47)</f>
        <v>12</v>
      </c>
      <c r="G48" s="133">
        <f t="shared" ref="G48" si="58">SUM(G46:G47)</f>
        <v>919</v>
      </c>
      <c r="H48" s="133">
        <f t="shared" ref="H48" si="59">SUM(H46:H47)</f>
        <v>0</v>
      </c>
      <c r="I48" s="136">
        <f t="shared" ref="I48" si="60">SUM(I46:I47)</f>
        <v>919</v>
      </c>
      <c r="J48" s="29" t="s">
        <v>44</v>
      </c>
    </row>
    <row r="49" spans="1:10" ht="15.75" customHeight="1">
      <c r="A49" s="123"/>
      <c r="B49" s="128"/>
      <c r="C49" s="129"/>
      <c r="D49" s="129"/>
      <c r="E49" s="129"/>
      <c r="F49" s="129"/>
      <c r="G49" s="18"/>
      <c r="H49" s="53"/>
      <c r="I49" s="135"/>
      <c r="J49" s="7"/>
    </row>
    <row r="50" spans="1:10" ht="15.75" customHeight="1">
      <c r="A50" s="35">
        <v>45955</v>
      </c>
      <c r="B50" s="113" t="s">
        <v>46</v>
      </c>
      <c r="C50" s="114">
        <v>206</v>
      </c>
      <c r="D50" s="114">
        <v>54</v>
      </c>
      <c r="E50" s="114">
        <v>60</v>
      </c>
      <c r="F50" s="114">
        <v>144</v>
      </c>
      <c r="G50" s="39">
        <f t="shared" ref="G50" si="61">(23*D50)+(33*E50)+(56*F50)</f>
        <v>11286</v>
      </c>
      <c r="H50" s="57">
        <v>2800</v>
      </c>
      <c r="I50" s="135">
        <f>G50+H50</f>
        <v>14086</v>
      </c>
      <c r="J50" s="7" t="s">
        <v>47</v>
      </c>
    </row>
    <row r="51" spans="1:10" ht="15.75" customHeight="1">
      <c r="A51" s="123">
        <v>45976</v>
      </c>
      <c r="B51" s="124" t="s">
        <v>46</v>
      </c>
      <c r="C51" s="125">
        <v>8</v>
      </c>
      <c r="D51" s="125">
        <v>4</v>
      </c>
      <c r="E51" s="125">
        <v>0</v>
      </c>
      <c r="F51" s="125">
        <v>5</v>
      </c>
      <c r="G51" s="18">
        <f>(23*D51)+(33*E51)+(56*F51)</f>
        <v>372</v>
      </c>
      <c r="H51" s="53"/>
      <c r="I51" s="135">
        <f>G51+H51</f>
        <v>372</v>
      </c>
      <c r="J51" s="7" t="s">
        <v>47</v>
      </c>
    </row>
    <row r="52" spans="1:10" ht="15.75" customHeight="1">
      <c r="A52" s="130"/>
      <c r="B52" s="131" t="s">
        <v>55</v>
      </c>
      <c r="C52" s="132">
        <f>SUM(C50:C51)</f>
        <v>214</v>
      </c>
      <c r="D52" s="132">
        <f t="shared" ref="D52" si="62">SUM(D50:D51)</f>
        <v>58</v>
      </c>
      <c r="E52" s="132">
        <f t="shared" ref="E52" si="63">SUM(E50:E51)</f>
        <v>60</v>
      </c>
      <c r="F52" s="132">
        <f t="shared" ref="F52" si="64">SUM(F50:F51)</f>
        <v>149</v>
      </c>
      <c r="G52" s="133">
        <f t="shared" ref="G52" si="65">SUM(G50:G51)</f>
        <v>11658</v>
      </c>
      <c r="H52" s="133">
        <f t="shared" ref="H52" si="66">SUM(H50:H51)</f>
        <v>2800</v>
      </c>
      <c r="I52" s="136">
        <f t="shared" ref="I52" si="67">SUM(I50:I51)</f>
        <v>14458</v>
      </c>
      <c r="J52" s="29" t="s">
        <v>47</v>
      </c>
    </row>
    <row r="53" spans="1:10" ht="15.75" customHeight="1">
      <c r="A53" s="123"/>
      <c r="B53" s="124"/>
      <c r="C53" s="125"/>
      <c r="D53" s="125"/>
      <c r="E53" s="125"/>
      <c r="F53" s="125"/>
      <c r="G53" s="18"/>
      <c r="H53" s="53"/>
      <c r="I53" s="135"/>
      <c r="J53" s="7"/>
    </row>
    <row r="54" spans="1:10" ht="15.75" customHeight="1">
      <c r="A54" s="134">
        <v>45976</v>
      </c>
      <c r="B54" s="131" t="s">
        <v>49</v>
      </c>
      <c r="C54" s="132">
        <v>3</v>
      </c>
      <c r="D54" s="132">
        <v>0</v>
      </c>
      <c r="E54" s="132">
        <v>3</v>
      </c>
      <c r="F54" s="132">
        <v>0</v>
      </c>
      <c r="G54" s="30">
        <f>(23*D54)+(33*E54)+(56*F54)</f>
        <v>99</v>
      </c>
      <c r="H54" s="29"/>
      <c r="I54" s="19">
        <f>G54+H54</f>
        <v>99</v>
      </c>
      <c r="J54" s="29" t="s">
        <v>50</v>
      </c>
    </row>
    <row r="55" spans="1:10" ht="15.75" customHeight="1">
      <c r="A55" s="123"/>
      <c r="B55" s="124"/>
      <c r="C55" s="125"/>
      <c r="D55" s="125"/>
      <c r="E55" s="125"/>
      <c r="F55" s="125"/>
      <c r="G55" s="18"/>
      <c r="H55" s="53"/>
      <c r="I55" s="135"/>
      <c r="J55" s="7"/>
    </row>
    <row r="56" spans="1:10" ht="15.75" customHeight="1">
      <c r="A56" s="123">
        <v>45955</v>
      </c>
      <c r="B56" s="115" t="s">
        <v>51</v>
      </c>
      <c r="C56" s="53">
        <v>6</v>
      </c>
      <c r="D56" s="53">
        <v>0</v>
      </c>
      <c r="E56" s="53">
        <v>2</v>
      </c>
      <c r="F56" s="53">
        <v>7</v>
      </c>
      <c r="G56" s="18">
        <f>(23*D56)+(33*E56)+(56*F56)</f>
        <v>458</v>
      </c>
      <c r="H56" s="53"/>
      <c r="I56" s="135">
        <f>G56+H56</f>
        <v>458</v>
      </c>
      <c r="J56" s="7" t="s">
        <v>52</v>
      </c>
    </row>
    <row r="57" spans="1:10" ht="15.75" customHeight="1">
      <c r="A57" s="123">
        <v>45976</v>
      </c>
      <c r="B57" s="124" t="s">
        <v>51</v>
      </c>
      <c r="C57" s="125">
        <v>19</v>
      </c>
      <c r="D57" s="125">
        <v>10</v>
      </c>
      <c r="E57" s="125">
        <v>4</v>
      </c>
      <c r="F57" s="125">
        <v>6</v>
      </c>
      <c r="G57" s="18">
        <f>(23*D57)+(33*E57)+(56*F57)</f>
        <v>698</v>
      </c>
      <c r="H57" s="53"/>
      <c r="I57" s="135">
        <f>G57+H57</f>
        <v>698</v>
      </c>
      <c r="J57" s="7" t="s">
        <v>52</v>
      </c>
    </row>
    <row r="58" spans="1:10" ht="15.75" customHeight="1">
      <c r="A58" s="130"/>
      <c r="B58" s="131" t="s">
        <v>55</v>
      </c>
      <c r="C58" s="132">
        <f>SUM(C56:C57)</f>
        <v>25</v>
      </c>
      <c r="D58" s="132">
        <f t="shared" ref="D58" si="68">SUM(D56:D57)</f>
        <v>10</v>
      </c>
      <c r="E58" s="132">
        <f t="shared" ref="E58" si="69">SUM(E56:E57)</f>
        <v>6</v>
      </c>
      <c r="F58" s="132">
        <f t="shared" ref="F58" si="70">SUM(F56:F57)</f>
        <v>13</v>
      </c>
      <c r="G58" s="133">
        <f t="shared" ref="G58" si="71">SUM(G56:G57)</f>
        <v>1156</v>
      </c>
      <c r="H58" s="133">
        <f t="shared" ref="H58" si="72">SUM(H56:H57)</f>
        <v>0</v>
      </c>
      <c r="I58" s="136">
        <f t="shared" ref="I58" si="73">SUM(I56:I57)</f>
        <v>1156</v>
      </c>
      <c r="J58" s="29" t="s">
        <v>52</v>
      </c>
    </row>
    <row r="59" spans="1:10" ht="15.75" customHeight="1">
      <c r="A59" s="123"/>
      <c r="B59" s="124"/>
      <c r="C59" s="125"/>
      <c r="D59" s="125"/>
      <c r="E59" s="125"/>
      <c r="F59" s="125"/>
      <c r="G59" s="18"/>
      <c r="H59" s="53"/>
      <c r="I59" s="135"/>
      <c r="J59" s="7"/>
    </row>
    <row r="60" spans="1:10" ht="15.75" customHeight="1">
      <c r="A60" s="134">
        <v>45955</v>
      </c>
      <c r="B60" s="29" t="s">
        <v>62</v>
      </c>
      <c r="C60" s="29"/>
      <c r="D60" s="29"/>
      <c r="E60" s="29"/>
      <c r="F60" s="29">
        <v>7</v>
      </c>
      <c r="G60" s="30">
        <f>(23*D60)+(33*E60)+(56*F60)</f>
        <v>392</v>
      </c>
      <c r="H60" s="29"/>
      <c r="I60" s="19">
        <f>G60+H60</f>
        <v>392</v>
      </c>
      <c r="J60" s="29" t="s">
        <v>63</v>
      </c>
    </row>
    <row r="61" spans="1:10" ht="15.75" customHeight="1">
      <c r="A61" s="123"/>
      <c r="B61" s="7"/>
      <c r="C61" s="53"/>
      <c r="D61" s="53"/>
      <c r="E61" s="53"/>
      <c r="F61" s="53"/>
      <c r="G61" s="18"/>
      <c r="H61" s="53"/>
      <c r="I61" s="135"/>
      <c r="J61" s="7"/>
    </row>
    <row r="62" spans="1:10" ht="15.75" customHeight="1">
      <c r="A62" s="123">
        <v>45955</v>
      </c>
      <c r="B62" s="115" t="s">
        <v>53</v>
      </c>
      <c r="C62" s="53">
        <v>3</v>
      </c>
      <c r="D62" s="53">
        <v>1</v>
      </c>
      <c r="E62" s="53">
        <v>0</v>
      </c>
      <c r="F62" s="53">
        <v>4</v>
      </c>
      <c r="G62" s="18">
        <f>(23*D62)+(33*E62)+(56*F62)</f>
        <v>247</v>
      </c>
      <c r="H62" s="53"/>
      <c r="I62" s="135">
        <f>G62+H62</f>
        <v>247</v>
      </c>
      <c r="J62" s="7" t="s">
        <v>54</v>
      </c>
    </row>
    <row r="63" spans="1:10" ht="15.75" customHeight="1">
      <c r="A63" s="123">
        <v>45976</v>
      </c>
      <c r="B63" s="124" t="s">
        <v>53</v>
      </c>
      <c r="C63" s="125">
        <v>23</v>
      </c>
      <c r="D63" s="125">
        <v>6</v>
      </c>
      <c r="E63" s="125">
        <v>10</v>
      </c>
      <c r="F63" s="125">
        <v>12</v>
      </c>
      <c r="G63" s="18">
        <f>(23*D63)+(33*E63)+(56*F63)</f>
        <v>1140</v>
      </c>
      <c r="H63" s="53"/>
      <c r="I63" s="135">
        <f>G63+H63</f>
        <v>1140</v>
      </c>
      <c r="J63" s="7" t="s">
        <v>54</v>
      </c>
    </row>
    <row r="64" spans="1:10" ht="15.75" customHeight="1">
      <c r="A64" s="130"/>
      <c r="B64" s="131" t="s">
        <v>55</v>
      </c>
      <c r="C64" s="132">
        <f>SUM(C62:C63)</f>
        <v>26</v>
      </c>
      <c r="D64" s="132">
        <f t="shared" ref="D64" si="74">SUM(D62:D63)</f>
        <v>7</v>
      </c>
      <c r="E64" s="132">
        <f t="shared" ref="E64" si="75">SUM(E62:E63)</f>
        <v>10</v>
      </c>
      <c r="F64" s="132">
        <f t="shared" ref="F64" si="76">SUM(F62:F63)</f>
        <v>16</v>
      </c>
      <c r="G64" s="133">
        <f t="shared" ref="G64" si="77">SUM(G62:G63)</f>
        <v>1387</v>
      </c>
      <c r="H64" s="133">
        <f t="shared" ref="H64" si="78">SUM(H62:H63)</f>
        <v>0</v>
      </c>
      <c r="I64" s="136">
        <f t="shared" ref="I64" si="79">SUM(I62:I63)</f>
        <v>1387</v>
      </c>
      <c r="J64" s="29" t="s">
        <v>54</v>
      </c>
    </row>
    <row r="65" spans="1:10" ht="15.75" customHeight="1">
      <c r="A65" s="123"/>
      <c r="B65" s="124"/>
      <c r="C65" s="125"/>
      <c r="D65" s="125"/>
      <c r="E65" s="125"/>
      <c r="F65" s="125"/>
      <c r="G65" s="18"/>
      <c r="H65" s="53"/>
      <c r="I65" s="135"/>
      <c r="J65" s="7"/>
    </row>
    <row r="66" spans="1:10" ht="15.75" customHeight="1">
      <c r="A66" s="123">
        <v>45955</v>
      </c>
      <c r="B66" s="115" t="s">
        <v>30</v>
      </c>
      <c r="C66" s="53">
        <v>2</v>
      </c>
      <c r="D66" s="53">
        <v>0</v>
      </c>
      <c r="E66" s="53">
        <v>0</v>
      </c>
      <c r="F66" s="53">
        <v>4</v>
      </c>
      <c r="G66" s="18">
        <f>(23*D66)+(33*E66)+(56*F66)</f>
        <v>224</v>
      </c>
      <c r="H66" s="53"/>
      <c r="I66" s="135">
        <f>G66+H66</f>
        <v>224</v>
      </c>
      <c r="J66" s="7" t="s">
        <v>31</v>
      </c>
    </row>
    <row r="67" spans="1:10" ht="15.75" customHeight="1">
      <c r="A67" s="123">
        <v>45976</v>
      </c>
      <c r="B67" s="124" t="s">
        <v>30</v>
      </c>
      <c r="C67" s="125">
        <v>6</v>
      </c>
      <c r="D67" s="125">
        <v>2</v>
      </c>
      <c r="E67" s="125">
        <v>0</v>
      </c>
      <c r="F67" s="125">
        <v>8</v>
      </c>
      <c r="G67" s="18">
        <f>(23*D67)+(33*E67)+(56*F67)</f>
        <v>494</v>
      </c>
      <c r="H67" s="53"/>
      <c r="I67" s="135">
        <f>G67+H67</f>
        <v>494</v>
      </c>
      <c r="J67" s="7" t="s">
        <v>31</v>
      </c>
    </row>
    <row r="68" spans="1:10" ht="15">
      <c r="A68" s="130"/>
      <c r="B68" s="131" t="s">
        <v>55</v>
      </c>
      <c r="C68" s="132">
        <f>SUM(C66:C67)</f>
        <v>8</v>
      </c>
      <c r="D68" s="132">
        <f t="shared" ref="D68" si="80">SUM(D66:D67)</f>
        <v>2</v>
      </c>
      <c r="E68" s="132">
        <f t="shared" ref="E68" si="81">SUM(E66:E67)</f>
        <v>0</v>
      </c>
      <c r="F68" s="132">
        <f t="shared" ref="F68" si="82">SUM(F66:F67)</f>
        <v>12</v>
      </c>
      <c r="G68" s="133">
        <f t="shared" ref="G68" si="83">SUM(G66:G67)</f>
        <v>718</v>
      </c>
      <c r="H68" s="133">
        <f t="shared" ref="H68" si="84">SUM(H66:H67)</f>
        <v>0</v>
      </c>
      <c r="I68" s="136">
        <f t="shared" ref="I68" si="85">SUM(I66:I67)</f>
        <v>718</v>
      </c>
      <c r="J68" s="29" t="s">
        <v>31</v>
      </c>
    </row>
    <row r="70" spans="1:10" ht="15" customHeight="1">
      <c r="A70" s="62">
        <v>45955</v>
      </c>
      <c r="B70" s="29" t="s">
        <v>62</v>
      </c>
      <c r="C70" s="29"/>
      <c r="D70" s="29"/>
      <c r="E70" s="29"/>
      <c r="F70" s="29">
        <v>7</v>
      </c>
      <c r="G70" s="65">
        <f t="shared" ref="G70" si="86">(23*D70)+(33*E70)+(56*F70)</f>
        <v>392</v>
      </c>
      <c r="H70" s="29"/>
      <c r="I70" s="65">
        <f>G70+H70</f>
        <v>392</v>
      </c>
      <c r="J70" s="29" t="s">
        <v>63</v>
      </c>
    </row>
  </sheetData>
  <sortState xmlns:xlrd2="http://schemas.microsoft.com/office/spreadsheetml/2017/richdata2" ref="A2:J67">
    <sortCondition ref="B2:B6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64A3A-0CC1-4C10-8F12-103F83953C13}">
  <dimension ref="A1:J236"/>
  <sheetViews>
    <sheetView topLeftCell="A108" workbookViewId="0">
      <selection activeCell="A116" sqref="A116:G236"/>
    </sheetView>
  </sheetViews>
  <sheetFormatPr defaultRowHeight="12.75"/>
  <cols>
    <col min="1" max="1" width="7.140625" customWidth="1"/>
    <col min="2" max="2" width="13.5703125" customWidth="1"/>
    <col min="3" max="3" width="6.28515625" customWidth="1"/>
    <col min="4" max="6" width="6.85546875" customWidth="1"/>
    <col min="10" max="10" width="23.5703125" customWidth="1"/>
  </cols>
  <sheetData>
    <row r="1" spans="1:10" ht="51">
      <c r="A1" s="1" t="s">
        <v>0</v>
      </c>
      <c r="B1" s="2" t="s">
        <v>1</v>
      </c>
      <c r="C1" s="2" t="s">
        <v>2</v>
      </c>
      <c r="D1" s="2" t="s">
        <v>3</v>
      </c>
      <c r="E1" s="2" t="s">
        <v>4</v>
      </c>
      <c r="F1" s="2" t="s">
        <v>5</v>
      </c>
      <c r="G1" s="3" t="s">
        <v>6</v>
      </c>
      <c r="H1" s="4" t="s">
        <v>9</v>
      </c>
      <c r="I1" s="5" t="s">
        <v>10</v>
      </c>
      <c r="J1" s="6" t="s">
        <v>11</v>
      </c>
    </row>
    <row r="2" spans="1:10" ht="15">
      <c r="A2" s="35">
        <v>46123</v>
      </c>
      <c r="B2" s="166" t="s">
        <v>53</v>
      </c>
      <c r="C2" s="167">
        <v>164</v>
      </c>
      <c r="D2" s="167">
        <v>28</v>
      </c>
      <c r="E2" s="167">
        <v>58</v>
      </c>
      <c r="F2" s="167">
        <v>118</v>
      </c>
      <c r="G2" s="18">
        <f>(23*D2)+(33*E2)+(56*F2)</f>
        <v>9166</v>
      </c>
      <c r="H2" s="40">
        <v>2800</v>
      </c>
      <c r="I2" s="19">
        <f t="shared" ref="I2:I31" si="0">G2+H2</f>
        <v>11966</v>
      </c>
      <c r="J2" s="41" t="s">
        <v>54</v>
      </c>
    </row>
    <row r="3" spans="1:10" ht="15">
      <c r="A3" s="35">
        <v>46123</v>
      </c>
      <c r="B3" s="168" t="s">
        <v>24</v>
      </c>
      <c r="C3" s="169">
        <v>14</v>
      </c>
      <c r="D3" s="169">
        <v>1</v>
      </c>
      <c r="E3" s="169">
        <v>3</v>
      </c>
      <c r="F3" s="169">
        <v>16</v>
      </c>
      <c r="G3" s="18">
        <f>(23*D3)+(33*E3)+(56*F3)</f>
        <v>1018</v>
      </c>
      <c r="H3" s="40"/>
      <c r="I3" s="19">
        <f t="shared" si="0"/>
        <v>1018</v>
      </c>
      <c r="J3" s="41" t="s">
        <v>25</v>
      </c>
    </row>
    <row r="4" spans="1:10" ht="15">
      <c r="A4" s="35">
        <v>46123</v>
      </c>
      <c r="B4" s="168" t="s">
        <v>26</v>
      </c>
      <c r="C4" s="169">
        <v>5</v>
      </c>
      <c r="D4" s="169">
        <v>2</v>
      </c>
      <c r="E4" s="169">
        <v>1</v>
      </c>
      <c r="F4" s="169">
        <v>2</v>
      </c>
      <c r="G4" s="18">
        <f t="shared" ref="G4:G20" si="1">(23*D4)+(33*E4)+(56*F4)</f>
        <v>191</v>
      </c>
      <c r="H4" s="39"/>
      <c r="I4" s="19">
        <f t="shared" si="0"/>
        <v>191</v>
      </c>
      <c r="J4" s="41" t="s">
        <v>33</v>
      </c>
    </row>
    <row r="5" spans="1:10" ht="15">
      <c r="A5" s="35">
        <v>46123</v>
      </c>
      <c r="B5" s="10" t="s">
        <v>29</v>
      </c>
      <c r="C5" s="169">
        <v>5</v>
      </c>
      <c r="D5" s="169"/>
      <c r="E5" s="169"/>
      <c r="F5" s="169">
        <v>6</v>
      </c>
      <c r="G5" s="18">
        <f t="shared" si="1"/>
        <v>336</v>
      </c>
      <c r="H5" s="40"/>
      <c r="I5" s="19">
        <f t="shared" si="0"/>
        <v>336</v>
      </c>
      <c r="J5" s="45" t="s">
        <v>59</v>
      </c>
    </row>
    <row r="6" spans="1:10" ht="15">
      <c r="A6" s="35">
        <v>46123</v>
      </c>
      <c r="B6" s="168" t="s">
        <v>32</v>
      </c>
      <c r="C6" s="169">
        <v>3</v>
      </c>
      <c r="D6" s="169"/>
      <c r="E6" s="169"/>
      <c r="F6" s="169">
        <v>4</v>
      </c>
      <c r="G6" s="18">
        <f t="shared" si="1"/>
        <v>224</v>
      </c>
      <c r="H6" s="40"/>
      <c r="I6" s="19">
        <f t="shared" si="0"/>
        <v>224</v>
      </c>
      <c r="J6" s="41" t="s">
        <v>34</v>
      </c>
    </row>
    <row r="7" spans="1:10" ht="15">
      <c r="A7" s="35">
        <v>46123</v>
      </c>
      <c r="B7" s="168" t="s">
        <v>21</v>
      </c>
      <c r="C7" s="169">
        <v>3</v>
      </c>
      <c r="D7" s="169"/>
      <c r="E7" s="169"/>
      <c r="F7" s="169">
        <v>6</v>
      </c>
      <c r="G7" s="18">
        <f t="shared" si="1"/>
        <v>336</v>
      </c>
      <c r="H7" s="40"/>
      <c r="I7" s="19">
        <f t="shared" si="0"/>
        <v>336</v>
      </c>
      <c r="J7" s="41" t="s">
        <v>22</v>
      </c>
    </row>
    <row r="8" spans="1:10" ht="15">
      <c r="A8" s="35">
        <v>46123</v>
      </c>
      <c r="B8" s="168" t="s">
        <v>35</v>
      </c>
      <c r="C8" s="169">
        <v>1</v>
      </c>
      <c r="D8" s="169"/>
      <c r="E8" s="169"/>
      <c r="F8" s="169">
        <v>1</v>
      </c>
      <c r="G8" s="18">
        <f t="shared" si="1"/>
        <v>56</v>
      </c>
      <c r="H8" s="40"/>
      <c r="I8" s="19">
        <f t="shared" si="0"/>
        <v>56</v>
      </c>
      <c r="J8" s="41" t="s">
        <v>56</v>
      </c>
    </row>
    <row r="9" spans="1:10" ht="15">
      <c r="A9" s="35">
        <v>46123</v>
      </c>
      <c r="B9" s="168" t="s">
        <v>27</v>
      </c>
      <c r="C9" s="169">
        <v>2</v>
      </c>
      <c r="D9" s="169"/>
      <c r="E9" s="169"/>
      <c r="F9" s="169">
        <v>3</v>
      </c>
      <c r="G9" s="18">
        <f t="shared" si="1"/>
        <v>168</v>
      </c>
      <c r="H9" s="40"/>
      <c r="I9" s="19">
        <f t="shared" si="0"/>
        <v>168</v>
      </c>
      <c r="J9" s="41" t="s">
        <v>28</v>
      </c>
    </row>
    <row r="10" spans="1:10" ht="15">
      <c r="A10" s="35">
        <v>46123</v>
      </c>
      <c r="B10" s="168" t="s">
        <v>36</v>
      </c>
      <c r="C10" s="169">
        <v>11</v>
      </c>
      <c r="D10" s="169">
        <v>1</v>
      </c>
      <c r="E10" s="169"/>
      <c r="F10" s="169">
        <v>13</v>
      </c>
      <c r="G10" s="18">
        <f t="shared" si="1"/>
        <v>751</v>
      </c>
      <c r="H10" s="40"/>
      <c r="I10" s="19">
        <f t="shared" si="0"/>
        <v>751</v>
      </c>
      <c r="J10" s="41" t="s">
        <v>37</v>
      </c>
    </row>
    <row r="11" spans="1:10" ht="15">
      <c r="A11" s="35">
        <v>46123</v>
      </c>
      <c r="B11" s="168" t="s">
        <v>42</v>
      </c>
      <c r="C11" s="169">
        <v>5</v>
      </c>
      <c r="D11" s="169"/>
      <c r="E11" s="169"/>
      <c r="F11" s="169">
        <v>7</v>
      </c>
      <c r="G11" s="18">
        <f t="shared" si="1"/>
        <v>392</v>
      </c>
      <c r="H11" s="40"/>
      <c r="I11" s="19">
        <f t="shared" si="0"/>
        <v>392</v>
      </c>
      <c r="J11" s="41" t="s">
        <v>60</v>
      </c>
    </row>
    <row r="12" spans="1:10" ht="15">
      <c r="A12" s="35">
        <v>46123</v>
      </c>
      <c r="B12" s="168" t="s">
        <v>38</v>
      </c>
      <c r="C12" s="169">
        <v>1</v>
      </c>
      <c r="D12" s="169">
        <v>1</v>
      </c>
      <c r="E12" s="169"/>
      <c r="F12" s="169">
        <v>0</v>
      </c>
      <c r="G12" s="18">
        <f t="shared" si="1"/>
        <v>23</v>
      </c>
      <c r="H12" s="40"/>
      <c r="I12" s="19">
        <f t="shared" si="0"/>
        <v>23</v>
      </c>
      <c r="J12" s="41" t="s">
        <v>39</v>
      </c>
    </row>
    <row r="13" spans="1:10" ht="15">
      <c r="A13" s="35">
        <v>46123</v>
      </c>
      <c r="B13" s="168" t="s">
        <v>48</v>
      </c>
      <c r="C13" s="169">
        <v>4</v>
      </c>
      <c r="D13" s="169"/>
      <c r="E13" s="169"/>
      <c r="F13" s="169">
        <v>4</v>
      </c>
      <c r="G13" s="18">
        <f t="shared" si="1"/>
        <v>224</v>
      </c>
      <c r="H13" s="40"/>
      <c r="I13" s="19">
        <f t="shared" si="0"/>
        <v>224</v>
      </c>
      <c r="J13" s="41" t="s">
        <v>61</v>
      </c>
    </row>
    <row r="14" spans="1:10" ht="15">
      <c r="A14" s="35">
        <v>46123</v>
      </c>
      <c r="B14" s="168" t="s">
        <v>40</v>
      </c>
      <c r="C14" s="169">
        <v>3</v>
      </c>
      <c r="D14" s="169"/>
      <c r="E14" s="169"/>
      <c r="F14" s="169">
        <v>5</v>
      </c>
      <c r="G14" s="18">
        <f t="shared" si="1"/>
        <v>280</v>
      </c>
      <c r="H14" s="40"/>
      <c r="I14" s="19">
        <f t="shared" si="0"/>
        <v>280</v>
      </c>
      <c r="J14" s="41" t="s">
        <v>41</v>
      </c>
    </row>
    <row r="15" spans="1:10" ht="15">
      <c r="A15" s="35">
        <v>46123</v>
      </c>
      <c r="B15" s="168" t="s">
        <v>43</v>
      </c>
      <c r="C15" s="169">
        <v>2</v>
      </c>
      <c r="D15" s="169"/>
      <c r="E15" s="169">
        <v>1</v>
      </c>
      <c r="F15" s="169">
        <v>1</v>
      </c>
      <c r="G15" s="18">
        <f t="shared" si="1"/>
        <v>89</v>
      </c>
      <c r="H15" s="40"/>
      <c r="I15" s="19">
        <f t="shared" si="0"/>
        <v>89</v>
      </c>
      <c r="J15" s="41" t="s">
        <v>44</v>
      </c>
    </row>
    <row r="16" spans="1:10" ht="15">
      <c r="A16" s="35">
        <v>46123</v>
      </c>
      <c r="B16" s="168" t="s">
        <v>46</v>
      </c>
      <c r="C16" s="169">
        <v>3</v>
      </c>
      <c r="D16" s="169"/>
      <c r="E16" s="169"/>
      <c r="F16" s="169">
        <v>5</v>
      </c>
      <c r="G16" s="18">
        <f t="shared" si="1"/>
        <v>280</v>
      </c>
      <c r="H16" s="40"/>
      <c r="I16" s="19">
        <f t="shared" si="0"/>
        <v>280</v>
      </c>
      <c r="J16" s="41" t="s">
        <v>47</v>
      </c>
    </row>
    <row r="17" spans="1:10" ht="15">
      <c r="A17" s="35">
        <v>46123</v>
      </c>
      <c r="B17" s="168" t="s">
        <v>49</v>
      </c>
      <c r="C17" s="169">
        <v>5</v>
      </c>
      <c r="D17" s="169">
        <v>1</v>
      </c>
      <c r="E17" s="169">
        <v>2</v>
      </c>
      <c r="F17" s="169">
        <v>3</v>
      </c>
      <c r="G17" s="18">
        <f t="shared" si="1"/>
        <v>257</v>
      </c>
      <c r="H17" s="40"/>
      <c r="I17" s="19">
        <f t="shared" si="0"/>
        <v>257</v>
      </c>
      <c r="J17" s="41" t="s">
        <v>50</v>
      </c>
    </row>
    <row r="18" spans="1:10" ht="15">
      <c r="A18" s="35">
        <v>46123</v>
      </c>
      <c r="B18" s="168" t="s">
        <v>51</v>
      </c>
      <c r="C18" s="169">
        <v>4</v>
      </c>
      <c r="D18" s="169"/>
      <c r="E18" s="169">
        <v>2</v>
      </c>
      <c r="F18" s="169">
        <v>2</v>
      </c>
      <c r="G18" s="18">
        <f t="shared" si="1"/>
        <v>178</v>
      </c>
      <c r="H18" s="40"/>
      <c r="I18" s="19">
        <f t="shared" si="0"/>
        <v>178</v>
      </c>
      <c r="J18" s="41" t="s">
        <v>52</v>
      </c>
    </row>
    <row r="19" spans="1:10" ht="15">
      <c r="A19" s="35">
        <v>46123</v>
      </c>
      <c r="B19" s="168" t="s">
        <v>30</v>
      </c>
      <c r="C19" s="169">
        <v>3</v>
      </c>
      <c r="D19" s="169"/>
      <c r="E19" s="169"/>
      <c r="F19" s="169">
        <v>4</v>
      </c>
      <c r="G19" s="18">
        <f t="shared" si="1"/>
        <v>224</v>
      </c>
      <c r="H19" s="40"/>
      <c r="I19" s="19">
        <f t="shared" si="0"/>
        <v>224</v>
      </c>
      <c r="J19" s="41" t="s">
        <v>31</v>
      </c>
    </row>
    <row r="20" spans="1:10" ht="15">
      <c r="A20" s="48">
        <v>46123</v>
      </c>
      <c r="B20" s="170" t="s">
        <v>55</v>
      </c>
      <c r="C20" s="171">
        <f>SUM(C2:C19)</f>
        <v>238</v>
      </c>
      <c r="D20" s="171">
        <f>SUM(D2:D19)</f>
        <v>34</v>
      </c>
      <c r="E20" s="171">
        <f>SUM(E2:E19)</f>
        <v>67</v>
      </c>
      <c r="F20" s="171">
        <f>SUM(F2:F19)</f>
        <v>200</v>
      </c>
      <c r="G20" s="172">
        <f t="shared" si="1"/>
        <v>14193</v>
      </c>
      <c r="H20" s="173">
        <f>SUM(H2:H19)</f>
        <v>2800</v>
      </c>
      <c r="I20" s="173">
        <f t="shared" si="0"/>
        <v>16993</v>
      </c>
      <c r="J20" s="174"/>
    </row>
    <row r="21" spans="1:10">
      <c r="A21" s="35">
        <v>46130</v>
      </c>
      <c r="B21" s="55" t="s">
        <v>46</v>
      </c>
      <c r="C21" s="114">
        <v>259</v>
      </c>
      <c r="D21" s="114">
        <v>73</v>
      </c>
      <c r="E21" s="114">
        <v>74</v>
      </c>
      <c r="F21" s="114">
        <v>163</v>
      </c>
      <c r="G21" s="18">
        <f>(23*D21)+(33*E21)+(56*F21)</f>
        <v>13249</v>
      </c>
      <c r="H21" s="40">
        <v>2800</v>
      </c>
      <c r="I21" s="19">
        <f t="shared" si="0"/>
        <v>16049</v>
      </c>
      <c r="J21" s="41" t="s">
        <v>47</v>
      </c>
    </row>
    <row r="22" spans="1:10">
      <c r="A22" s="35">
        <v>46130</v>
      </c>
      <c r="B22" s="10" t="s">
        <v>29</v>
      </c>
      <c r="C22" s="53">
        <v>1</v>
      </c>
      <c r="D22" s="53">
        <v>0</v>
      </c>
      <c r="E22" s="53">
        <v>0</v>
      </c>
      <c r="F22" s="53">
        <v>1</v>
      </c>
      <c r="G22" s="18">
        <f t="shared" ref="G22:G31" si="2">(23*D22)+(33*E22)+(56*F22)</f>
        <v>56</v>
      </c>
      <c r="H22" s="40"/>
      <c r="I22" s="19">
        <f t="shared" si="0"/>
        <v>56</v>
      </c>
      <c r="J22" s="45" t="s">
        <v>59</v>
      </c>
    </row>
    <row r="23" spans="1:10">
      <c r="A23" s="35">
        <v>46130</v>
      </c>
      <c r="B23" s="168" t="s">
        <v>32</v>
      </c>
      <c r="C23" s="53">
        <v>7</v>
      </c>
      <c r="D23" s="53">
        <v>2</v>
      </c>
      <c r="E23" s="53">
        <v>1</v>
      </c>
      <c r="F23" s="53">
        <v>7</v>
      </c>
      <c r="G23" s="18">
        <f t="shared" si="2"/>
        <v>471</v>
      </c>
      <c r="H23" s="40"/>
      <c r="I23" s="19">
        <f t="shared" si="0"/>
        <v>471</v>
      </c>
      <c r="J23" s="41" t="s">
        <v>34</v>
      </c>
    </row>
    <row r="24" spans="1:10">
      <c r="A24" s="35">
        <v>46130</v>
      </c>
      <c r="B24" s="168" t="s">
        <v>21</v>
      </c>
      <c r="C24" s="53">
        <v>4</v>
      </c>
      <c r="D24" s="53">
        <v>0</v>
      </c>
      <c r="E24" s="53">
        <v>0</v>
      </c>
      <c r="F24" s="53">
        <v>6</v>
      </c>
      <c r="G24" s="18">
        <f t="shared" si="2"/>
        <v>336</v>
      </c>
      <c r="H24" s="40"/>
      <c r="I24" s="19">
        <f t="shared" si="0"/>
        <v>336</v>
      </c>
      <c r="J24" s="41" t="s">
        <v>22</v>
      </c>
    </row>
    <row r="25" spans="1:10">
      <c r="A25" s="35">
        <v>46130</v>
      </c>
      <c r="B25" s="168" t="s">
        <v>42</v>
      </c>
      <c r="C25" s="53">
        <v>2</v>
      </c>
      <c r="D25" s="53">
        <v>0</v>
      </c>
      <c r="E25" s="53">
        <v>0</v>
      </c>
      <c r="F25" s="53">
        <v>3</v>
      </c>
      <c r="G25" s="18">
        <f t="shared" si="2"/>
        <v>168</v>
      </c>
      <c r="H25" s="40"/>
      <c r="I25" s="19">
        <f t="shared" si="0"/>
        <v>168</v>
      </c>
      <c r="J25" s="41" t="s">
        <v>60</v>
      </c>
    </row>
    <row r="26" spans="1:10">
      <c r="A26" s="35">
        <v>46130</v>
      </c>
      <c r="B26" s="168" t="s">
        <v>38</v>
      </c>
      <c r="C26" s="53">
        <v>8</v>
      </c>
      <c r="D26" s="53">
        <v>2</v>
      </c>
      <c r="E26" s="53">
        <v>0</v>
      </c>
      <c r="F26" s="53">
        <v>8</v>
      </c>
      <c r="G26" s="18">
        <f t="shared" si="2"/>
        <v>494</v>
      </c>
      <c r="H26" s="40"/>
      <c r="I26" s="19">
        <f t="shared" si="0"/>
        <v>494</v>
      </c>
      <c r="J26" s="41" t="s">
        <v>39</v>
      </c>
    </row>
    <row r="27" spans="1:10">
      <c r="A27" s="35">
        <v>46130</v>
      </c>
      <c r="B27" s="168" t="s">
        <v>48</v>
      </c>
      <c r="C27" s="53">
        <v>4</v>
      </c>
      <c r="D27" s="53">
        <v>1</v>
      </c>
      <c r="E27" s="53">
        <v>1</v>
      </c>
      <c r="F27" s="53">
        <v>4</v>
      </c>
      <c r="G27" s="18">
        <f t="shared" si="2"/>
        <v>280</v>
      </c>
      <c r="H27" s="40"/>
      <c r="I27" s="19">
        <f t="shared" si="0"/>
        <v>280</v>
      </c>
      <c r="J27" s="41" t="s">
        <v>61</v>
      </c>
    </row>
    <row r="28" spans="1:10">
      <c r="A28" s="35">
        <v>46130</v>
      </c>
      <c r="B28" s="168" t="s">
        <v>43</v>
      </c>
      <c r="C28" s="53">
        <v>4</v>
      </c>
      <c r="D28" s="53">
        <v>1</v>
      </c>
      <c r="E28" s="53">
        <v>2</v>
      </c>
      <c r="F28" s="53">
        <v>1</v>
      </c>
      <c r="G28" s="18">
        <f t="shared" si="2"/>
        <v>145</v>
      </c>
      <c r="H28" s="40"/>
      <c r="I28" s="19">
        <f t="shared" si="0"/>
        <v>145</v>
      </c>
      <c r="J28" s="41" t="s">
        <v>44</v>
      </c>
    </row>
    <row r="29" spans="1:10">
      <c r="A29" s="35">
        <v>46130</v>
      </c>
      <c r="B29" s="168" t="s">
        <v>51</v>
      </c>
      <c r="C29" s="53">
        <v>2</v>
      </c>
      <c r="D29" s="53">
        <v>0</v>
      </c>
      <c r="E29" s="53">
        <v>0</v>
      </c>
      <c r="F29" s="53">
        <v>3</v>
      </c>
      <c r="G29" s="18">
        <f t="shared" si="2"/>
        <v>168</v>
      </c>
      <c r="H29" s="40"/>
      <c r="I29" s="19">
        <f t="shared" si="0"/>
        <v>168</v>
      </c>
      <c r="J29" s="41" t="s">
        <v>52</v>
      </c>
    </row>
    <row r="30" spans="1:10">
      <c r="A30" s="35">
        <v>46130</v>
      </c>
      <c r="B30" s="168" t="s">
        <v>53</v>
      </c>
      <c r="C30" s="53">
        <v>1</v>
      </c>
      <c r="D30" s="53">
        <v>0</v>
      </c>
      <c r="E30" s="53">
        <v>0</v>
      </c>
      <c r="F30" s="53">
        <v>1</v>
      </c>
      <c r="G30" s="18">
        <f t="shared" si="2"/>
        <v>56</v>
      </c>
      <c r="H30" s="40"/>
      <c r="I30" s="19">
        <f t="shared" si="0"/>
        <v>56</v>
      </c>
      <c r="J30" s="41" t="s">
        <v>54</v>
      </c>
    </row>
    <row r="31" spans="1:10">
      <c r="A31" s="35">
        <v>46130</v>
      </c>
      <c r="B31" s="168" t="s">
        <v>30</v>
      </c>
      <c r="C31" s="53">
        <v>1</v>
      </c>
      <c r="D31" s="53">
        <v>0</v>
      </c>
      <c r="E31" s="175">
        <v>1</v>
      </c>
      <c r="F31" s="53">
        <v>0</v>
      </c>
      <c r="G31" s="18">
        <f t="shared" si="2"/>
        <v>33</v>
      </c>
      <c r="H31" s="40"/>
      <c r="I31" s="19">
        <f t="shared" si="0"/>
        <v>33</v>
      </c>
      <c r="J31" s="41" t="s">
        <v>31</v>
      </c>
    </row>
    <row r="32" spans="1:10">
      <c r="A32" s="62">
        <v>46130</v>
      </c>
      <c r="B32" s="176" t="s">
        <v>55</v>
      </c>
      <c r="C32" s="176">
        <f t="shared" ref="C32:I32" si="3">SUM(C21:C31)</f>
        <v>293</v>
      </c>
      <c r="D32" s="176">
        <f t="shared" si="3"/>
        <v>79</v>
      </c>
      <c r="E32" s="176">
        <f t="shared" si="3"/>
        <v>79</v>
      </c>
      <c r="F32" s="176">
        <f t="shared" si="3"/>
        <v>197</v>
      </c>
      <c r="G32" s="65">
        <f t="shared" si="3"/>
        <v>15456</v>
      </c>
      <c r="H32" s="65">
        <f t="shared" si="3"/>
        <v>2800</v>
      </c>
      <c r="I32" s="65">
        <f t="shared" si="3"/>
        <v>18256</v>
      </c>
      <c r="J32" s="29"/>
    </row>
    <row r="33" spans="1:10" ht="15.75">
      <c r="A33" s="147">
        <v>46144</v>
      </c>
      <c r="B33" s="186" t="s">
        <v>35</v>
      </c>
      <c r="C33" s="114">
        <v>98</v>
      </c>
      <c r="D33" s="114">
        <v>23</v>
      </c>
      <c r="E33" s="114">
        <v>32</v>
      </c>
      <c r="F33" s="114">
        <v>57</v>
      </c>
      <c r="G33" s="18">
        <f>(23*D33)+(33*E33)+(56*F33)</f>
        <v>4777</v>
      </c>
      <c r="H33" s="39">
        <v>1350</v>
      </c>
      <c r="I33" s="19">
        <f t="shared" ref="I33:I69" si="4">G33+H33</f>
        <v>6127</v>
      </c>
      <c r="J33" s="7" t="s">
        <v>56</v>
      </c>
    </row>
    <row r="34" spans="1:10" ht="15.75">
      <c r="A34" s="147">
        <v>46144</v>
      </c>
      <c r="B34" s="186" t="s">
        <v>40</v>
      </c>
      <c r="C34" s="53">
        <v>28</v>
      </c>
      <c r="D34" s="53">
        <v>3</v>
      </c>
      <c r="E34" s="53">
        <v>9</v>
      </c>
      <c r="F34" s="53">
        <v>22</v>
      </c>
      <c r="G34" s="18">
        <f>(23*D34)+(33*E34)+(56*F34)</f>
        <v>1598</v>
      </c>
      <c r="H34" s="40">
        <v>1450</v>
      </c>
      <c r="I34" s="19">
        <f t="shared" si="4"/>
        <v>3048</v>
      </c>
      <c r="J34" s="7" t="s">
        <v>41</v>
      </c>
    </row>
    <row r="35" spans="1:10" ht="15.75">
      <c r="A35" s="147">
        <v>46144</v>
      </c>
      <c r="B35" s="187" t="s">
        <v>24</v>
      </c>
      <c r="C35" s="53">
        <v>6</v>
      </c>
      <c r="D35" s="53">
        <v>1</v>
      </c>
      <c r="E35" s="53">
        <v>4</v>
      </c>
      <c r="F35" s="53">
        <v>2</v>
      </c>
      <c r="G35" s="18">
        <f t="shared" ref="G35:G69" si="5">(23*D35)+(33*E35)+(56*F35)</f>
        <v>267</v>
      </c>
      <c r="H35" s="40"/>
      <c r="I35" s="19">
        <f t="shared" si="4"/>
        <v>267</v>
      </c>
      <c r="J35" s="7" t="s">
        <v>25</v>
      </c>
    </row>
    <row r="36" spans="1:10" ht="15.75">
      <c r="A36" s="147">
        <v>46144</v>
      </c>
      <c r="B36" s="187" t="s">
        <v>26</v>
      </c>
      <c r="C36" s="53">
        <v>1</v>
      </c>
      <c r="D36" s="53"/>
      <c r="E36" s="53">
        <v>1</v>
      </c>
      <c r="F36" s="53"/>
      <c r="G36" s="18">
        <f t="shared" si="5"/>
        <v>33</v>
      </c>
      <c r="H36" s="40"/>
      <c r="I36" s="19">
        <f t="shared" si="4"/>
        <v>33</v>
      </c>
      <c r="J36" s="7" t="s">
        <v>33</v>
      </c>
    </row>
    <row r="37" spans="1:10" ht="15.75">
      <c r="A37" s="147">
        <v>46144</v>
      </c>
      <c r="B37" s="187" t="s">
        <v>29</v>
      </c>
      <c r="C37" s="53">
        <v>4</v>
      </c>
      <c r="D37" s="53"/>
      <c r="E37" s="53"/>
      <c r="F37" s="53">
        <v>6</v>
      </c>
      <c r="G37" s="18">
        <f t="shared" si="5"/>
        <v>336</v>
      </c>
      <c r="H37" s="40"/>
      <c r="I37" s="19">
        <f t="shared" si="4"/>
        <v>336</v>
      </c>
      <c r="J37" s="7" t="s">
        <v>59</v>
      </c>
    </row>
    <row r="38" spans="1:10" ht="15.75">
      <c r="A38" s="147">
        <v>46144</v>
      </c>
      <c r="B38" s="187" t="s">
        <v>32</v>
      </c>
      <c r="C38" s="53">
        <v>6</v>
      </c>
      <c r="D38" s="53"/>
      <c r="E38" s="53">
        <v>3</v>
      </c>
      <c r="F38" s="53">
        <v>5</v>
      </c>
      <c r="G38" s="18">
        <f t="shared" si="5"/>
        <v>379</v>
      </c>
      <c r="H38" s="40"/>
      <c r="I38" s="19">
        <f t="shared" si="4"/>
        <v>379</v>
      </c>
      <c r="J38" s="7" t="s">
        <v>34</v>
      </c>
    </row>
    <row r="39" spans="1:10" ht="15.75">
      <c r="A39" s="147">
        <v>46144</v>
      </c>
      <c r="B39" s="187" t="s">
        <v>135</v>
      </c>
      <c r="C39" s="53">
        <v>9</v>
      </c>
      <c r="D39" s="53"/>
      <c r="E39" s="53">
        <v>2</v>
      </c>
      <c r="F39" s="53">
        <v>13</v>
      </c>
      <c r="G39" s="18">
        <f t="shared" si="5"/>
        <v>794</v>
      </c>
      <c r="H39" s="40"/>
      <c r="I39" s="19">
        <f t="shared" si="4"/>
        <v>794</v>
      </c>
      <c r="J39" s="7" t="s">
        <v>22</v>
      </c>
    </row>
    <row r="40" spans="1:10" ht="15.75">
      <c r="A40" s="147">
        <v>46144</v>
      </c>
      <c r="B40" s="187" t="s">
        <v>27</v>
      </c>
      <c r="C40" s="53">
        <v>14</v>
      </c>
      <c r="D40" s="53">
        <v>4</v>
      </c>
      <c r="E40" s="53">
        <v>5</v>
      </c>
      <c r="F40" s="53">
        <v>7</v>
      </c>
      <c r="G40" s="18">
        <f t="shared" si="5"/>
        <v>649</v>
      </c>
      <c r="H40" s="40"/>
      <c r="I40" s="19">
        <f t="shared" si="4"/>
        <v>649</v>
      </c>
      <c r="J40" s="7" t="s">
        <v>28</v>
      </c>
    </row>
    <row r="41" spans="1:10" ht="15.75">
      <c r="A41" s="147">
        <v>46144</v>
      </c>
      <c r="B41" s="187" t="s">
        <v>36</v>
      </c>
      <c r="C41" s="53">
        <v>2</v>
      </c>
      <c r="D41" s="53"/>
      <c r="E41" s="53"/>
      <c r="F41" s="53">
        <v>4</v>
      </c>
      <c r="G41" s="18">
        <f t="shared" si="5"/>
        <v>224</v>
      </c>
      <c r="H41" s="40"/>
      <c r="I41" s="19">
        <f t="shared" si="4"/>
        <v>224</v>
      </c>
      <c r="J41" s="7" t="s">
        <v>37</v>
      </c>
    </row>
    <row r="42" spans="1:10" ht="15.75">
      <c r="A42" s="147">
        <v>46144</v>
      </c>
      <c r="B42" s="187" t="s">
        <v>42</v>
      </c>
      <c r="C42" s="53">
        <v>1</v>
      </c>
      <c r="D42" s="53"/>
      <c r="E42" s="53"/>
      <c r="F42" s="53">
        <v>1</v>
      </c>
      <c r="G42" s="18">
        <f t="shared" si="5"/>
        <v>56</v>
      </c>
      <c r="H42" s="40"/>
      <c r="I42" s="19">
        <f t="shared" si="4"/>
        <v>56</v>
      </c>
      <c r="J42" s="7" t="s">
        <v>60</v>
      </c>
    </row>
    <row r="43" spans="1:10" ht="15.75">
      <c r="A43" s="147">
        <v>46144</v>
      </c>
      <c r="B43" s="187" t="s">
        <v>38</v>
      </c>
      <c r="C43" s="53">
        <v>1</v>
      </c>
      <c r="D43" s="53"/>
      <c r="E43" s="53"/>
      <c r="F43" s="53">
        <v>2</v>
      </c>
      <c r="G43" s="18">
        <f t="shared" si="5"/>
        <v>112</v>
      </c>
      <c r="H43" s="40"/>
      <c r="I43" s="19">
        <f t="shared" si="4"/>
        <v>112</v>
      </c>
      <c r="J43" s="7" t="s">
        <v>39</v>
      </c>
    </row>
    <row r="44" spans="1:10" ht="15.75">
      <c r="A44" s="147">
        <v>46144</v>
      </c>
      <c r="B44" s="187" t="s">
        <v>48</v>
      </c>
      <c r="C44" s="53">
        <v>10</v>
      </c>
      <c r="D44" s="53"/>
      <c r="E44" s="53">
        <v>2</v>
      </c>
      <c r="F44" s="53">
        <v>11</v>
      </c>
      <c r="G44" s="18">
        <f t="shared" si="5"/>
        <v>682</v>
      </c>
      <c r="H44" s="40"/>
      <c r="I44" s="19">
        <f t="shared" si="4"/>
        <v>682</v>
      </c>
      <c r="J44" s="7" t="s">
        <v>61</v>
      </c>
    </row>
    <row r="45" spans="1:10" ht="15.75">
      <c r="A45" s="147">
        <v>46144</v>
      </c>
      <c r="B45" s="187" t="s">
        <v>43</v>
      </c>
      <c r="C45" s="53">
        <v>6</v>
      </c>
      <c r="D45" s="53"/>
      <c r="E45" s="53">
        <v>3</v>
      </c>
      <c r="F45" s="53">
        <v>5</v>
      </c>
      <c r="G45" s="18">
        <f t="shared" si="5"/>
        <v>379</v>
      </c>
      <c r="H45" s="40"/>
      <c r="I45" s="19">
        <f t="shared" si="4"/>
        <v>379</v>
      </c>
      <c r="J45" s="7" t="s">
        <v>44</v>
      </c>
    </row>
    <row r="46" spans="1:10" ht="15.75">
      <c r="A46" s="147">
        <v>46144</v>
      </c>
      <c r="B46" s="187" t="s">
        <v>46</v>
      </c>
      <c r="C46" s="53">
        <v>14</v>
      </c>
      <c r="D46" s="53"/>
      <c r="E46" s="53">
        <v>3</v>
      </c>
      <c r="F46" s="53">
        <v>14</v>
      </c>
      <c r="G46" s="18">
        <f t="shared" si="5"/>
        <v>883</v>
      </c>
      <c r="H46" s="40"/>
      <c r="I46" s="19">
        <f t="shared" si="4"/>
        <v>883</v>
      </c>
      <c r="J46" s="7" t="s">
        <v>47</v>
      </c>
    </row>
    <row r="47" spans="1:10" ht="15.75">
      <c r="A47" s="147">
        <v>46144</v>
      </c>
      <c r="B47" s="187" t="s">
        <v>49</v>
      </c>
      <c r="C47" s="53">
        <v>11</v>
      </c>
      <c r="D47" s="53">
        <v>2</v>
      </c>
      <c r="E47" s="53">
        <v>5</v>
      </c>
      <c r="F47" s="53">
        <v>5</v>
      </c>
      <c r="G47" s="18">
        <f t="shared" si="5"/>
        <v>491</v>
      </c>
      <c r="H47" s="40"/>
      <c r="I47" s="19">
        <f t="shared" si="4"/>
        <v>491</v>
      </c>
      <c r="J47" s="7" t="s">
        <v>50</v>
      </c>
    </row>
    <row r="48" spans="1:10" ht="15.75">
      <c r="A48" s="147">
        <v>46144</v>
      </c>
      <c r="B48" s="187" t="s">
        <v>51</v>
      </c>
      <c r="C48" s="53">
        <v>12</v>
      </c>
      <c r="D48" s="53">
        <v>1</v>
      </c>
      <c r="E48" s="53">
        <v>4</v>
      </c>
      <c r="F48" s="53">
        <v>12</v>
      </c>
      <c r="G48" s="18">
        <f t="shared" si="5"/>
        <v>827</v>
      </c>
      <c r="H48" s="40"/>
      <c r="I48" s="19">
        <f t="shared" si="4"/>
        <v>827</v>
      </c>
      <c r="J48" s="7" t="s">
        <v>52</v>
      </c>
    </row>
    <row r="49" spans="1:10" ht="15.75">
      <c r="A49" s="147">
        <v>46144</v>
      </c>
      <c r="B49" s="187" t="s">
        <v>53</v>
      </c>
      <c r="C49" s="53">
        <v>9</v>
      </c>
      <c r="D49" s="53">
        <v>2</v>
      </c>
      <c r="E49" s="53">
        <v>5</v>
      </c>
      <c r="F49" s="53">
        <v>2</v>
      </c>
      <c r="G49" s="18">
        <f t="shared" si="5"/>
        <v>323</v>
      </c>
      <c r="H49" s="40"/>
      <c r="I49" s="19">
        <f t="shared" si="4"/>
        <v>323</v>
      </c>
      <c r="J49" s="7" t="s">
        <v>54</v>
      </c>
    </row>
    <row r="50" spans="1:10" ht="15.75">
      <c r="A50" s="147">
        <v>46144</v>
      </c>
      <c r="B50" s="187" t="s">
        <v>30</v>
      </c>
      <c r="C50" s="53">
        <v>9</v>
      </c>
      <c r="D50" s="53">
        <v>1</v>
      </c>
      <c r="E50" s="53">
        <v>4</v>
      </c>
      <c r="F50" s="53">
        <v>6</v>
      </c>
      <c r="G50" s="18">
        <f t="shared" si="5"/>
        <v>491</v>
      </c>
      <c r="H50" s="40"/>
      <c r="I50" s="19">
        <f t="shared" si="4"/>
        <v>491</v>
      </c>
      <c r="J50" s="7" t="s">
        <v>31</v>
      </c>
    </row>
    <row r="51" spans="1:10" ht="15">
      <c r="A51" s="134">
        <v>45780</v>
      </c>
      <c r="B51" s="188" t="s">
        <v>55</v>
      </c>
      <c r="C51" s="189">
        <f>SUM(C33:C50)</f>
        <v>241</v>
      </c>
      <c r="D51" s="189">
        <f t="shared" ref="D51:F51" si="6">SUM(D33:D50)</f>
        <v>37</v>
      </c>
      <c r="E51" s="189">
        <f t="shared" si="6"/>
        <v>82</v>
      </c>
      <c r="F51" s="189">
        <f t="shared" si="6"/>
        <v>174</v>
      </c>
      <c r="G51" s="30">
        <f t="shared" si="5"/>
        <v>13301</v>
      </c>
      <c r="H51" s="173">
        <f>SUM(H33:H50)</f>
        <v>2800</v>
      </c>
      <c r="I51" s="173">
        <f t="shared" si="4"/>
        <v>16101</v>
      </c>
      <c r="J51" s="176"/>
    </row>
    <row r="52" spans="1:10" ht="15.75">
      <c r="A52" s="147">
        <v>46158</v>
      </c>
      <c r="B52" s="186" t="s">
        <v>36</v>
      </c>
      <c r="C52" s="114">
        <v>115</v>
      </c>
      <c r="D52" s="114">
        <v>28</v>
      </c>
      <c r="E52" s="114">
        <v>35</v>
      </c>
      <c r="F52" s="114">
        <v>69</v>
      </c>
      <c r="G52" s="190">
        <f t="shared" si="5"/>
        <v>5663</v>
      </c>
      <c r="H52" s="40">
        <v>2800</v>
      </c>
      <c r="I52" s="19">
        <f t="shared" si="4"/>
        <v>8463</v>
      </c>
      <c r="J52" s="7" t="s">
        <v>37</v>
      </c>
    </row>
    <row r="53" spans="1:10" ht="15.75">
      <c r="A53" s="147">
        <v>46158</v>
      </c>
      <c r="B53" s="187" t="s">
        <v>24</v>
      </c>
      <c r="C53" s="53">
        <v>7</v>
      </c>
      <c r="D53" s="53">
        <v>0</v>
      </c>
      <c r="E53" s="53">
        <v>3</v>
      </c>
      <c r="F53" s="53">
        <v>6</v>
      </c>
      <c r="G53" s="190">
        <f t="shared" si="5"/>
        <v>435</v>
      </c>
      <c r="H53" s="40"/>
      <c r="I53" s="19">
        <f t="shared" si="4"/>
        <v>435</v>
      </c>
      <c r="J53" s="7" t="s">
        <v>25</v>
      </c>
    </row>
    <row r="54" spans="1:10" ht="15.75">
      <c r="A54" s="147">
        <v>46158</v>
      </c>
      <c r="B54" s="187" t="s">
        <v>26</v>
      </c>
      <c r="C54" s="53">
        <v>3</v>
      </c>
      <c r="D54" s="53">
        <v>0</v>
      </c>
      <c r="E54" s="53">
        <v>1</v>
      </c>
      <c r="F54" s="53">
        <v>2</v>
      </c>
      <c r="G54" s="190">
        <f t="shared" si="5"/>
        <v>145</v>
      </c>
      <c r="H54" s="40"/>
      <c r="I54" s="19">
        <f t="shared" si="4"/>
        <v>145</v>
      </c>
      <c r="J54" s="7" t="s">
        <v>33</v>
      </c>
    </row>
    <row r="55" spans="1:10" ht="15.75">
      <c r="A55" s="147">
        <v>46158</v>
      </c>
      <c r="B55" s="187" t="s">
        <v>29</v>
      </c>
      <c r="C55" s="53">
        <v>4</v>
      </c>
      <c r="D55" s="53">
        <v>1</v>
      </c>
      <c r="E55" s="53">
        <v>0</v>
      </c>
      <c r="F55" s="53">
        <v>4</v>
      </c>
      <c r="G55" s="190">
        <f t="shared" si="5"/>
        <v>247</v>
      </c>
      <c r="H55" s="40"/>
      <c r="I55" s="19">
        <f t="shared" si="4"/>
        <v>247</v>
      </c>
      <c r="J55" s="7" t="s">
        <v>59</v>
      </c>
    </row>
    <row r="56" spans="1:10" ht="15.75">
      <c r="A56" s="147">
        <v>46158</v>
      </c>
      <c r="B56" s="187" t="s">
        <v>32</v>
      </c>
      <c r="C56" s="53">
        <v>2</v>
      </c>
      <c r="D56" s="53">
        <v>0</v>
      </c>
      <c r="E56" s="53">
        <v>0</v>
      </c>
      <c r="F56" s="53">
        <v>3</v>
      </c>
      <c r="G56" s="190">
        <f t="shared" si="5"/>
        <v>168</v>
      </c>
      <c r="H56" s="40"/>
      <c r="I56" s="19">
        <f t="shared" si="4"/>
        <v>168</v>
      </c>
      <c r="J56" s="7" t="s">
        <v>34</v>
      </c>
    </row>
    <row r="57" spans="1:10" ht="15.75">
      <c r="A57" s="147">
        <v>46158</v>
      </c>
      <c r="B57" s="187" t="s">
        <v>135</v>
      </c>
      <c r="C57" s="53">
        <v>4</v>
      </c>
      <c r="D57" s="53">
        <v>0</v>
      </c>
      <c r="E57" s="53">
        <v>1</v>
      </c>
      <c r="F57" s="53">
        <v>4</v>
      </c>
      <c r="G57" s="190">
        <f t="shared" si="5"/>
        <v>257</v>
      </c>
      <c r="H57" s="40"/>
      <c r="I57" s="19">
        <f t="shared" si="4"/>
        <v>257</v>
      </c>
      <c r="J57" s="7" t="s">
        <v>22</v>
      </c>
    </row>
    <row r="58" spans="1:10" ht="15.75">
      <c r="A58" s="147">
        <v>46158</v>
      </c>
      <c r="B58" s="187" t="s">
        <v>35</v>
      </c>
      <c r="C58" s="53">
        <v>1</v>
      </c>
      <c r="D58" s="53">
        <v>0</v>
      </c>
      <c r="E58" s="53">
        <v>1</v>
      </c>
      <c r="F58" s="53">
        <v>0</v>
      </c>
      <c r="G58" s="190">
        <f t="shared" si="5"/>
        <v>33</v>
      </c>
      <c r="H58" s="40"/>
      <c r="I58" s="19">
        <f t="shared" si="4"/>
        <v>33</v>
      </c>
      <c r="J58" s="7" t="s">
        <v>56</v>
      </c>
    </row>
    <row r="59" spans="1:10" ht="15.75">
      <c r="A59" s="147">
        <v>46158</v>
      </c>
      <c r="B59" s="187" t="s">
        <v>27</v>
      </c>
      <c r="C59" s="53">
        <v>4</v>
      </c>
      <c r="D59" s="53">
        <v>0</v>
      </c>
      <c r="E59" s="53">
        <v>1</v>
      </c>
      <c r="F59" s="53">
        <v>3</v>
      </c>
      <c r="G59" s="190">
        <f t="shared" si="5"/>
        <v>201</v>
      </c>
      <c r="H59" s="40"/>
      <c r="I59" s="19">
        <f t="shared" si="4"/>
        <v>201</v>
      </c>
      <c r="J59" s="7" t="s">
        <v>28</v>
      </c>
    </row>
    <row r="60" spans="1:10" ht="15.75">
      <c r="A60" s="147">
        <v>46158</v>
      </c>
      <c r="B60" s="187" t="s">
        <v>42</v>
      </c>
      <c r="C60" s="53">
        <v>15</v>
      </c>
      <c r="D60" s="53">
        <v>3</v>
      </c>
      <c r="E60" s="53">
        <v>7</v>
      </c>
      <c r="F60" s="53">
        <v>8</v>
      </c>
      <c r="G60" s="190">
        <f t="shared" si="5"/>
        <v>748</v>
      </c>
      <c r="H60" s="40"/>
      <c r="I60" s="19">
        <f t="shared" si="4"/>
        <v>748</v>
      </c>
      <c r="J60" s="7" t="s">
        <v>60</v>
      </c>
    </row>
    <row r="61" spans="1:10" ht="15.75">
      <c r="A61" s="147">
        <v>46158</v>
      </c>
      <c r="B61" s="187" t="s">
        <v>38</v>
      </c>
      <c r="C61" s="53">
        <v>1</v>
      </c>
      <c r="D61" s="53">
        <v>0</v>
      </c>
      <c r="E61" s="53">
        <v>0</v>
      </c>
      <c r="F61" s="53">
        <v>2</v>
      </c>
      <c r="G61" s="190">
        <f t="shared" si="5"/>
        <v>112</v>
      </c>
      <c r="H61" s="40"/>
      <c r="I61" s="19">
        <f t="shared" si="4"/>
        <v>112</v>
      </c>
      <c r="J61" s="191" t="s">
        <v>39</v>
      </c>
    </row>
    <row r="62" spans="1:10" ht="15.75">
      <c r="A62" s="147">
        <v>46158</v>
      </c>
      <c r="B62" s="187" t="s">
        <v>48</v>
      </c>
      <c r="C62" s="53">
        <v>2</v>
      </c>
      <c r="D62" s="53">
        <v>0</v>
      </c>
      <c r="E62" s="53">
        <v>0</v>
      </c>
      <c r="F62" s="53">
        <v>4</v>
      </c>
      <c r="G62" s="190">
        <f t="shared" si="5"/>
        <v>224</v>
      </c>
      <c r="H62" s="40"/>
      <c r="I62" s="19">
        <f t="shared" si="4"/>
        <v>224</v>
      </c>
      <c r="J62" s="7" t="s">
        <v>61</v>
      </c>
    </row>
    <row r="63" spans="1:10" ht="15.75">
      <c r="A63" s="147">
        <v>46158</v>
      </c>
      <c r="B63" s="187" t="s">
        <v>40</v>
      </c>
      <c r="C63" s="53">
        <v>8</v>
      </c>
      <c r="D63" s="53">
        <v>1</v>
      </c>
      <c r="E63" s="53">
        <v>1</v>
      </c>
      <c r="F63" s="53">
        <v>10</v>
      </c>
      <c r="G63" s="190">
        <f t="shared" si="5"/>
        <v>616</v>
      </c>
      <c r="H63" s="40"/>
      <c r="I63" s="19">
        <f t="shared" si="4"/>
        <v>616</v>
      </c>
      <c r="J63" s="7" t="s">
        <v>41</v>
      </c>
    </row>
    <row r="64" spans="1:10" ht="15.75">
      <c r="A64" s="147">
        <v>46158</v>
      </c>
      <c r="B64" s="187" t="s">
        <v>43</v>
      </c>
      <c r="C64" s="53">
        <v>1</v>
      </c>
      <c r="D64" s="53">
        <v>0</v>
      </c>
      <c r="E64" s="53">
        <v>0</v>
      </c>
      <c r="F64" s="53">
        <v>2</v>
      </c>
      <c r="G64" s="190">
        <f t="shared" si="5"/>
        <v>112</v>
      </c>
      <c r="H64" s="40"/>
      <c r="I64" s="19">
        <f t="shared" si="4"/>
        <v>112</v>
      </c>
      <c r="J64" s="191" t="s">
        <v>44</v>
      </c>
    </row>
    <row r="65" spans="1:10" ht="15.75">
      <c r="A65" s="147">
        <v>46158</v>
      </c>
      <c r="B65" s="187" t="s">
        <v>46</v>
      </c>
      <c r="C65" s="53">
        <v>6</v>
      </c>
      <c r="D65" s="53">
        <v>2</v>
      </c>
      <c r="E65" s="53">
        <v>1</v>
      </c>
      <c r="F65" s="53">
        <v>5</v>
      </c>
      <c r="G65" s="190">
        <f t="shared" si="5"/>
        <v>359</v>
      </c>
      <c r="H65" s="40"/>
      <c r="I65" s="19">
        <f t="shared" si="4"/>
        <v>359</v>
      </c>
      <c r="J65" s="7" t="s">
        <v>47</v>
      </c>
    </row>
    <row r="66" spans="1:10" ht="15.75">
      <c r="A66" s="147">
        <v>46158</v>
      </c>
      <c r="B66" s="187" t="s">
        <v>49</v>
      </c>
      <c r="C66" s="53">
        <v>5</v>
      </c>
      <c r="D66" s="53">
        <v>1</v>
      </c>
      <c r="E66" s="53">
        <v>1</v>
      </c>
      <c r="F66" s="53">
        <v>3</v>
      </c>
      <c r="G66" s="190">
        <f t="shared" si="5"/>
        <v>224</v>
      </c>
      <c r="H66" s="40"/>
      <c r="I66" s="19">
        <f t="shared" si="4"/>
        <v>224</v>
      </c>
      <c r="J66" s="7" t="s">
        <v>50</v>
      </c>
    </row>
    <row r="67" spans="1:10" ht="15.75">
      <c r="A67" s="147">
        <v>46158</v>
      </c>
      <c r="B67" s="187" t="s">
        <v>51</v>
      </c>
      <c r="C67" s="53">
        <v>4</v>
      </c>
      <c r="D67" s="53">
        <v>0</v>
      </c>
      <c r="E67" s="53">
        <v>2</v>
      </c>
      <c r="F67" s="53">
        <v>3</v>
      </c>
      <c r="G67" s="190">
        <f t="shared" si="5"/>
        <v>234</v>
      </c>
      <c r="H67" s="40"/>
      <c r="I67" s="19">
        <f t="shared" si="4"/>
        <v>234</v>
      </c>
      <c r="J67" s="7" t="s">
        <v>52</v>
      </c>
    </row>
    <row r="68" spans="1:10" ht="15">
      <c r="A68" s="147">
        <v>46158</v>
      </c>
      <c r="B68" s="192" t="s">
        <v>53</v>
      </c>
      <c r="C68" s="53">
        <v>19</v>
      </c>
      <c r="D68" s="53">
        <v>5</v>
      </c>
      <c r="E68" s="53">
        <v>5</v>
      </c>
      <c r="F68" s="53">
        <v>12</v>
      </c>
      <c r="G68" s="190">
        <f t="shared" si="5"/>
        <v>952</v>
      </c>
      <c r="H68" s="40"/>
      <c r="I68" s="19">
        <f t="shared" si="4"/>
        <v>952</v>
      </c>
      <c r="J68" s="7" t="s">
        <v>54</v>
      </c>
    </row>
    <row r="69" spans="1:10" ht="15.75">
      <c r="A69" s="147">
        <v>46158</v>
      </c>
      <c r="B69" s="187" t="s">
        <v>30</v>
      </c>
      <c r="C69" s="53">
        <v>1</v>
      </c>
      <c r="D69" s="53">
        <v>0</v>
      </c>
      <c r="E69" s="53">
        <v>1</v>
      </c>
      <c r="F69" s="53">
        <v>0</v>
      </c>
      <c r="G69" s="190">
        <f t="shared" si="5"/>
        <v>33</v>
      </c>
      <c r="H69" s="40"/>
      <c r="I69" s="19">
        <f t="shared" si="4"/>
        <v>33</v>
      </c>
      <c r="J69" s="7" t="s">
        <v>31</v>
      </c>
    </row>
    <row r="70" spans="1:10">
      <c r="A70" s="62">
        <v>45794</v>
      </c>
      <c r="B70" s="29" t="s">
        <v>55</v>
      </c>
      <c r="C70" s="116">
        <f>SUM(C52:C69)</f>
        <v>202</v>
      </c>
      <c r="D70" s="116">
        <f t="shared" ref="D70:F70" si="7">SUM(D52:D69)</f>
        <v>41</v>
      </c>
      <c r="E70" s="116">
        <f t="shared" si="7"/>
        <v>60</v>
      </c>
      <c r="F70" s="116">
        <f t="shared" si="7"/>
        <v>140</v>
      </c>
      <c r="G70" s="65">
        <f>SUM(G52:G69)</f>
        <v>10763</v>
      </c>
      <c r="H70" s="65">
        <f>SUM(H52:H68)</f>
        <v>2800</v>
      </c>
      <c r="I70" s="65">
        <f>SUM(I52:I69)</f>
        <v>13563</v>
      </c>
      <c r="J70" s="29"/>
    </row>
    <row r="71" spans="1:10" ht="15.75">
      <c r="A71" s="35">
        <v>46179</v>
      </c>
      <c r="B71" s="204" t="s">
        <v>38</v>
      </c>
      <c r="C71" s="114">
        <v>58</v>
      </c>
      <c r="D71" s="114">
        <v>11</v>
      </c>
      <c r="E71" s="114">
        <v>11</v>
      </c>
      <c r="F71" s="114">
        <v>52</v>
      </c>
      <c r="G71" s="190">
        <f t="shared" ref="G71:G105" si="8">(23*D71)+(33*E71)+(56*F71)</f>
        <v>3528</v>
      </c>
      <c r="H71" s="180">
        <v>150</v>
      </c>
      <c r="I71" s="19">
        <f>G71+H71</f>
        <v>3678</v>
      </c>
      <c r="J71" s="53" t="s">
        <v>39</v>
      </c>
    </row>
    <row r="72" spans="1:10" ht="15.75">
      <c r="A72" s="35">
        <v>46179</v>
      </c>
      <c r="B72" s="205" t="s">
        <v>32</v>
      </c>
      <c r="C72" s="53">
        <v>38</v>
      </c>
      <c r="D72" s="53">
        <v>10</v>
      </c>
      <c r="E72" s="53">
        <v>10</v>
      </c>
      <c r="F72" s="53">
        <v>23</v>
      </c>
      <c r="G72" s="190">
        <f t="shared" si="8"/>
        <v>1848</v>
      </c>
      <c r="H72" s="40">
        <v>800</v>
      </c>
      <c r="I72" s="19">
        <f>G72+H72</f>
        <v>2648</v>
      </c>
      <c r="J72" s="53" t="s">
        <v>34</v>
      </c>
    </row>
    <row r="73" spans="1:10" ht="15.75">
      <c r="A73" s="35">
        <v>46179</v>
      </c>
      <c r="B73" s="205" t="s">
        <v>43</v>
      </c>
      <c r="C73" s="53">
        <v>64</v>
      </c>
      <c r="D73" s="53">
        <v>9</v>
      </c>
      <c r="E73" s="53">
        <v>22</v>
      </c>
      <c r="F73" s="53">
        <v>54</v>
      </c>
      <c r="G73" s="190">
        <f t="shared" si="8"/>
        <v>3957</v>
      </c>
      <c r="H73" s="40">
        <v>1850</v>
      </c>
      <c r="I73" s="19">
        <f>G73+H73</f>
        <v>5807</v>
      </c>
      <c r="J73" s="53" t="s">
        <v>44</v>
      </c>
    </row>
    <row r="74" spans="1:10" ht="15.75">
      <c r="A74" s="35">
        <v>46179</v>
      </c>
      <c r="B74" s="118" t="s">
        <v>24</v>
      </c>
      <c r="C74" s="53">
        <v>3</v>
      </c>
      <c r="D74" s="53">
        <v>0</v>
      </c>
      <c r="E74" s="53">
        <v>0</v>
      </c>
      <c r="F74" s="53">
        <v>6</v>
      </c>
      <c r="G74" s="190">
        <f t="shared" si="8"/>
        <v>336</v>
      </c>
      <c r="H74" s="53"/>
      <c r="I74" s="19">
        <f>G74+H74</f>
        <v>336</v>
      </c>
      <c r="J74" s="53" t="s">
        <v>25</v>
      </c>
    </row>
    <row r="75" spans="1:10" ht="15.75">
      <c r="A75" s="35">
        <v>46179</v>
      </c>
      <c r="B75" s="118" t="s">
        <v>135</v>
      </c>
      <c r="C75" s="53">
        <v>5</v>
      </c>
      <c r="D75" s="53">
        <v>0</v>
      </c>
      <c r="E75" s="53">
        <v>1</v>
      </c>
      <c r="F75" s="53">
        <v>6</v>
      </c>
      <c r="G75" s="190">
        <f t="shared" si="8"/>
        <v>369</v>
      </c>
      <c r="H75" s="53"/>
      <c r="I75" s="19">
        <f>G75+H75</f>
        <v>369</v>
      </c>
      <c r="J75" s="53" t="s">
        <v>22</v>
      </c>
    </row>
    <row r="76" spans="1:10" ht="15.75">
      <c r="A76" s="35">
        <v>46179</v>
      </c>
      <c r="B76" s="118" t="s">
        <v>35</v>
      </c>
      <c r="C76" s="53">
        <v>3</v>
      </c>
      <c r="D76" s="53">
        <v>1</v>
      </c>
      <c r="E76" s="53">
        <v>1</v>
      </c>
      <c r="F76" s="53">
        <v>2</v>
      </c>
      <c r="G76" s="190">
        <f t="shared" si="8"/>
        <v>168</v>
      </c>
      <c r="H76" s="53"/>
      <c r="I76" s="19">
        <f>G76+H76</f>
        <v>168</v>
      </c>
      <c r="J76" s="53" t="s">
        <v>56</v>
      </c>
    </row>
    <row r="77" spans="1:10" ht="15.75">
      <c r="A77" s="35">
        <v>46179</v>
      </c>
      <c r="B77" s="118" t="s">
        <v>27</v>
      </c>
      <c r="C77" s="53">
        <v>3</v>
      </c>
      <c r="D77" s="53">
        <v>0</v>
      </c>
      <c r="E77" s="53">
        <v>1</v>
      </c>
      <c r="F77" s="53">
        <v>2</v>
      </c>
      <c r="G77" s="190">
        <f t="shared" si="8"/>
        <v>145</v>
      </c>
      <c r="H77" s="53"/>
      <c r="I77" s="19">
        <f>G77+H77</f>
        <v>145</v>
      </c>
      <c r="J77" s="53" t="s">
        <v>28</v>
      </c>
    </row>
    <row r="78" spans="1:10" ht="15.75">
      <c r="A78" s="35">
        <v>46179</v>
      </c>
      <c r="B78" s="118" t="s">
        <v>36</v>
      </c>
      <c r="C78" s="53">
        <v>4</v>
      </c>
      <c r="D78" s="53">
        <v>0</v>
      </c>
      <c r="E78" s="53">
        <v>0</v>
      </c>
      <c r="F78" s="53">
        <v>5</v>
      </c>
      <c r="G78" s="190">
        <f>(23*D78)+(33*E78)+(56*F78)</f>
        <v>280</v>
      </c>
      <c r="H78" s="53"/>
      <c r="I78" s="19">
        <f>G78+H78</f>
        <v>280</v>
      </c>
      <c r="J78" s="53" t="s">
        <v>37</v>
      </c>
    </row>
    <row r="79" spans="1:10" ht="15.75">
      <c r="A79" s="35">
        <v>46179</v>
      </c>
      <c r="B79" s="118" t="s">
        <v>48</v>
      </c>
      <c r="C79" s="53">
        <v>7</v>
      </c>
      <c r="D79" s="53">
        <v>1</v>
      </c>
      <c r="E79" s="53">
        <v>2</v>
      </c>
      <c r="F79" s="53">
        <v>8</v>
      </c>
      <c r="G79" s="190">
        <f t="shared" si="8"/>
        <v>537</v>
      </c>
      <c r="H79" s="53"/>
      <c r="I79" s="19">
        <f>G79+H79</f>
        <v>537</v>
      </c>
      <c r="J79" s="53" t="s">
        <v>61</v>
      </c>
    </row>
    <row r="80" spans="1:10" ht="15.75">
      <c r="A80" s="35">
        <v>46179</v>
      </c>
      <c r="B80" s="118" t="s">
        <v>40</v>
      </c>
      <c r="C80" s="53">
        <v>5</v>
      </c>
      <c r="D80" s="53">
        <v>0</v>
      </c>
      <c r="E80" s="53">
        <v>1</v>
      </c>
      <c r="F80" s="53">
        <v>6</v>
      </c>
      <c r="G80" s="190">
        <f t="shared" si="8"/>
        <v>369</v>
      </c>
      <c r="H80" s="53"/>
      <c r="I80" s="19">
        <f>G80+H80</f>
        <v>369</v>
      </c>
      <c r="J80" s="53" t="s">
        <v>41</v>
      </c>
    </row>
    <row r="81" spans="1:10" ht="15.75">
      <c r="A81" s="35">
        <v>46179</v>
      </c>
      <c r="B81" s="118" t="s">
        <v>46</v>
      </c>
      <c r="C81" s="53">
        <v>38</v>
      </c>
      <c r="D81" s="53">
        <v>13</v>
      </c>
      <c r="E81" s="53">
        <v>9</v>
      </c>
      <c r="F81" s="53">
        <v>25</v>
      </c>
      <c r="G81" s="190">
        <f t="shared" si="8"/>
        <v>1996</v>
      </c>
      <c r="H81" s="53"/>
      <c r="I81" s="19">
        <f>G81+H81</f>
        <v>1996</v>
      </c>
      <c r="J81" s="53" t="s">
        <v>47</v>
      </c>
    </row>
    <row r="82" spans="1:10" ht="15.75">
      <c r="A82" s="35">
        <v>46179</v>
      </c>
      <c r="B82" s="118" t="s">
        <v>49</v>
      </c>
      <c r="C82" s="53">
        <v>3</v>
      </c>
      <c r="D82" s="53">
        <v>0</v>
      </c>
      <c r="E82" s="53">
        <v>0</v>
      </c>
      <c r="F82" s="53">
        <v>5</v>
      </c>
      <c r="G82" s="190">
        <f t="shared" si="8"/>
        <v>280</v>
      </c>
      <c r="H82" s="53"/>
      <c r="I82" s="19">
        <f>G82+H82</f>
        <v>280</v>
      </c>
      <c r="J82" s="53" t="s">
        <v>50</v>
      </c>
    </row>
    <row r="83" spans="1:10" ht="15.75">
      <c r="A83" s="35">
        <v>46179</v>
      </c>
      <c r="B83" s="118" t="s">
        <v>51</v>
      </c>
      <c r="C83" s="53">
        <v>4</v>
      </c>
      <c r="D83" s="53">
        <v>0</v>
      </c>
      <c r="E83" s="53">
        <v>1</v>
      </c>
      <c r="F83" s="53">
        <v>4</v>
      </c>
      <c r="G83" s="190">
        <f t="shared" si="8"/>
        <v>257</v>
      </c>
      <c r="H83" s="53"/>
      <c r="I83" s="19">
        <f>G83+H83</f>
        <v>257</v>
      </c>
      <c r="J83" s="53" t="s">
        <v>52</v>
      </c>
    </row>
    <row r="84" spans="1:10">
      <c r="A84" s="35">
        <v>46179</v>
      </c>
      <c r="B84" s="206" t="s">
        <v>53</v>
      </c>
      <c r="C84" s="53">
        <v>1</v>
      </c>
      <c r="D84" s="53">
        <v>0</v>
      </c>
      <c r="E84" s="53">
        <v>0</v>
      </c>
      <c r="F84" s="53">
        <v>1</v>
      </c>
      <c r="G84" s="190">
        <f t="shared" si="8"/>
        <v>56</v>
      </c>
      <c r="H84" s="53"/>
      <c r="I84" s="19">
        <f>G84+H84</f>
        <v>56</v>
      </c>
      <c r="J84" s="53" t="s">
        <v>54</v>
      </c>
    </row>
    <row r="85" spans="1:10" ht="15.75">
      <c r="A85" s="35">
        <v>46179</v>
      </c>
      <c r="B85" s="118" t="s">
        <v>30</v>
      </c>
      <c r="C85" s="53">
        <v>2</v>
      </c>
      <c r="D85" s="53">
        <v>0</v>
      </c>
      <c r="E85" s="53">
        <v>1</v>
      </c>
      <c r="F85" s="53">
        <v>1</v>
      </c>
      <c r="G85" s="190">
        <f t="shared" si="8"/>
        <v>89</v>
      </c>
      <c r="H85" s="53"/>
      <c r="I85" s="19">
        <f>G85+H85</f>
        <v>89</v>
      </c>
      <c r="J85" s="53" t="s">
        <v>31</v>
      </c>
    </row>
    <row r="86" spans="1:10" ht="15.75">
      <c r="A86" s="35">
        <v>46179</v>
      </c>
      <c r="B86" s="207" t="s">
        <v>176</v>
      </c>
      <c r="C86" s="53">
        <v>2</v>
      </c>
      <c r="D86" s="53">
        <v>0</v>
      </c>
      <c r="E86" s="53">
        <v>0</v>
      </c>
      <c r="F86" s="53">
        <v>6</v>
      </c>
      <c r="G86" s="190">
        <f>(23*D86)+(33*E86)+(56*F86)</f>
        <v>336</v>
      </c>
      <c r="H86" s="53"/>
      <c r="I86" s="19">
        <f>G86+H86</f>
        <v>336</v>
      </c>
      <c r="J86" s="208" t="s">
        <v>63</v>
      </c>
    </row>
    <row r="87" spans="1:10">
      <c r="A87" s="130">
        <v>45815</v>
      </c>
      <c r="B87" s="116" t="s">
        <v>55</v>
      </c>
      <c r="C87" s="116">
        <f t="shared" ref="C87:I87" si="9">SUM(C71:C86)</f>
        <v>240</v>
      </c>
      <c r="D87" s="116">
        <f t="shared" si="9"/>
        <v>45</v>
      </c>
      <c r="E87" s="116">
        <f t="shared" si="9"/>
        <v>60</v>
      </c>
      <c r="F87" s="116">
        <f t="shared" si="9"/>
        <v>206</v>
      </c>
      <c r="G87" s="209">
        <f t="shared" si="9"/>
        <v>14551</v>
      </c>
      <c r="H87" s="209">
        <f t="shared" si="9"/>
        <v>2800</v>
      </c>
      <c r="I87" s="65">
        <f t="shared" si="9"/>
        <v>17351</v>
      </c>
      <c r="J87" s="116"/>
    </row>
    <row r="88" spans="1:10" ht="15.75">
      <c r="A88" s="35">
        <v>46186</v>
      </c>
      <c r="B88" s="210" t="s">
        <v>51</v>
      </c>
      <c r="C88" s="167">
        <v>141</v>
      </c>
      <c r="D88" s="167">
        <v>33</v>
      </c>
      <c r="E88" s="167">
        <v>41</v>
      </c>
      <c r="F88" s="167">
        <v>98</v>
      </c>
      <c r="G88" s="190">
        <f t="shared" si="8"/>
        <v>7600</v>
      </c>
      <c r="H88" s="40">
        <v>1750</v>
      </c>
      <c r="I88" s="19">
        <f>G88+H88</f>
        <v>9350</v>
      </c>
      <c r="J88" s="7" t="s">
        <v>52</v>
      </c>
    </row>
    <row r="89" spans="1:10" ht="15.75">
      <c r="A89" s="35">
        <v>46186</v>
      </c>
      <c r="B89" s="210" t="s">
        <v>29</v>
      </c>
      <c r="C89" s="167">
        <v>19</v>
      </c>
      <c r="D89" s="167">
        <v>5</v>
      </c>
      <c r="E89" s="167">
        <v>6</v>
      </c>
      <c r="F89" s="167">
        <v>11</v>
      </c>
      <c r="G89" s="190">
        <f t="shared" si="8"/>
        <v>929</v>
      </c>
      <c r="H89" s="40">
        <v>1050</v>
      </c>
      <c r="I89" s="19">
        <f>G89+H89</f>
        <v>1979</v>
      </c>
      <c r="J89" s="7" t="s">
        <v>59</v>
      </c>
    </row>
    <row r="90" spans="1:10" ht="15.75">
      <c r="A90" s="35">
        <v>46186</v>
      </c>
      <c r="B90" s="211" t="s">
        <v>24</v>
      </c>
      <c r="C90" s="167">
        <v>2</v>
      </c>
      <c r="D90" s="167">
        <v>0</v>
      </c>
      <c r="E90" s="167">
        <v>0</v>
      </c>
      <c r="F90" s="167">
        <v>3</v>
      </c>
      <c r="G90" s="190">
        <f t="shared" si="8"/>
        <v>168</v>
      </c>
      <c r="H90" s="40"/>
      <c r="I90" s="19">
        <f>G90+H90</f>
        <v>168</v>
      </c>
      <c r="J90" s="7" t="s">
        <v>25</v>
      </c>
    </row>
    <row r="91" spans="1:10" ht="15.75">
      <c r="A91" s="35">
        <v>46186</v>
      </c>
      <c r="B91" s="211" t="s">
        <v>26</v>
      </c>
      <c r="C91" s="167">
        <v>1</v>
      </c>
      <c r="D91" s="167">
        <v>1</v>
      </c>
      <c r="E91" s="167">
        <v>0</v>
      </c>
      <c r="F91" s="167">
        <v>0</v>
      </c>
      <c r="G91" s="190">
        <f t="shared" si="8"/>
        <v>23</v>
      </c>
      <c r="H91" s="40"/>
      <c r="I91" s="19">
        <f>G91+H91</f>
        <v>23</v>
      </c>
      <c r="J91" s="7" t="s">
        <v>33</v>
      </c>
    </row>
    <row r="92" spans="1:10" ht="15.75">
      <c r="A92" s="35">
        <v>46186</v>
      </c>
      <c r="B92" s="211" t="s">
        <v>32</v>
      </c>
      <c r="C92" s="167">
        <v>6</v>
      </c>
      <c r="D92" s="167">
        <v>1</v>
      </c>
      <c r="E92" s="167">
        <v>1</v>
      </c>
      <c r="F92" s="167">
        <v>5</v>
      </c>
      <c r="G92" s="190">
        <f t="shared" si="8"/>
        <v>336</v>
      </c>
      <c r="H92" s="40"/>
      <c r="I92" s="19">
        <f>G92+H92</f>
        <v>336</v>
      </c>
      <c r="J92" s="7" t="s">
        <v>34</v>
      </c>
    </row>
    <row r="93" spans="1:10" ht="15.75">
      <c r="A93" s="35">
        <v>46186</v>
      </c>
      <c r="B93" s="211" t="s">
        <v>135</v>
      </c>
      <c r="C93" s="167">
        <v>1</v>
      </c>
      <c r="D93" s="167">
        <v>0</v>
      </c>
      <c r="E93" s="167">
        <v>0</v>
      </c>
      <c r="F93" s="167">
        <v>1</v>
      </c>
      <c r="G93" s="190">
        <f t="shared" si="8"/>
        <v>56</v>
      </c>
      <c r="H93" s="40"/>
      <c r="I93" s="19">
        <f>G93+H93</f>
        <v>56</v>
      </c>
      <c r="J93" s="7" t="s">
        <v>22</v>
      </c>
    </row>
    <row r="94" spans="1:10" ht="15.75">
      <c r="A94" s="35">
        <v>46186</v>
      </c>
      <c r="B94" s="211" t="s">
        <v>27</v>
      </c>
      <c r="C94" s="167">
        <v>4</v>
      </c>
      <c r="D94" s="167">
        <v>0</v>
      </c>
      <c r="E94" s="167">
        <v>2</v>
      </c>
      <c r="F94" s="167">
        <v>3</v>
      </c>
      <c r="G94" s="190">
        <f t="shared" si="8"/>
        <v>234</v>
      </c>
      <c r="H94" s="40"/>
      <c r="I94" s="19">
        <f>G94+H94</f>
        <v>234</v>
      </c>
      <c r="J94" s="7" t="s">
        <v>56</v>
      </c>
    </row>
    <row r="95" spans="1:10" ht="15.75">
      <c r="A95" s="35">
        <v>46186</v>
      </c>
      <c r="B95" s="211" t="s">
        <v>36</v>
      </c>
      <c r="C95" s="167">
        <v>13</v>
      </c>
      <c r="D95" s="167">
        <v>2</v>
      </c>
      <c r="E95" s="167">
        <v>7</v>
      </c>
      <c r="F95" s="167">
        <v>4</v>
      </c>
      <c r="G95" s="190">
        <f t="shared" si="8"/>
        <v>501</v>
      </c>
      <c r="H95" s="40"/>
      <c r="I95" s="19">
        <f>G95+H95</f>
        <v>501</v>
      </c>
      <c r="J95" s="7" t="s">
        <v>28</v>
      </c>
    </row>
    <row r="96" spans="1:10" ht="15.75">
      <c r="A96" s="35">
        <v>46186</v>
      </c>
      <c r="B96" s="211" t="s">
        <v>42</v>
      </c>
      <c r="C96" s="167">
        <v>9</v>
      </c>
      <c r="D96" s="167">
        <v>0</v>
      </c>
      <c r="E96" s="167">
        <v>4</v>
      </c>
      <c r="F96" s="167">
        <v>6</v>
      </c>
      <c r="G96" s="190">
        <f t="shared" si="8"/>
        <v>468</v>
      </c>
      <c r="H96" s="40"/>
      <c r="I96" s="19">
        <f>G96+H96</f>
        <v>468</v>
      </c>
      <c r="J96" s="7" t="s">
        <v>37</v>
      </c>
    </row>
    <row r="97" spans="1:10" ht="15.75">
      <c r="A97" s="35">
        <v>46186</v>
      </c>
      <c r="B97" s="211" t="s">
        <v>38</v>
      </c>
      <c r="C97" s="167">
        <v>3</v>
      </c>
      <c r="D97" s="167">
        <v>0</v>
      </c>
      <c r="E97" s="167">
        <v>0</v>
      </c>
      <c r="F97" s="167">
        <v>5</v>
      </c>
      <c r="G97" s="190">
        <f t="shared" si="8"/>
        <v>280</v>
      </c>
      <c r="H97" s="40"/>
      <c r="I97" s="19">
        <f>G97+H97</f>
        <v>280</v>
      </c>
      <c r="J97" s="7" t="s">
        <v>60</v>
      </c>
    </row>
    <row r="98" spans="1:10" ht="15.75">
      <c r="A98" s="35">
        <v>46186</v>
      </c>
      <c r="B98" s="211" t="s">
        <v>48</v>
      </c>
      <c r="C98" s="167">
        <v>6</v>
      </c>
      <c r="D98" s="167">
        <v>0</v>
      </c>
      <c r="E98" s="167">
        <v>2</v>
      </c>
      <c r="F98" s="167">
        <v>8</v>
      </c>
      <c r="G98" s="190">
        <f t="shared" si="8"/>
        <v>514</v>
      </c>
      <c r="H98" s="40"/>
      <c r="I98" s="19">
        <f>G98+H98</f>
        <v>514</v>
      </c>
      <c r="J98" s="7" t="s">
        <v>61</v>
      </c>
    </row>
    <row r="99" spans="1:10" ht="15.75">
      <c r="A99" s="35">
        <v>46186</v>
      </c>
      <c r="B99" s="211" t="s">
        <v>40</v>
      </c>
      <c r="C99" s="167">
        <v>12</v>
      </c>
      <c r="D99" s="167">
        <v>6</v>
      </c>
      <c r="E99" s="167">
        <v>0</v>
      </c>
      <c r="F99" s="167">
        <v>10</v>
      </c>
      <c r="G99" s="190">
        <f t="shared" si="8"/>
        <v>698</v>
      </c>
      <c r="H99" s="40"/>
      <c r="I99" s="19">
        <f>G99+H99</f>
        <v>698</v>
      </c>
      <c r="J99" s="7" t="s">
        <v>41</v>
      </c>
    </row>
    <row r="100" spans="1:10" ht="15.75">
      <c r="A100" s="35">
        <v>46186</v>
      </c>
      <c r="B100" s="211" t="s">
        <v>43</v>
      </c>
      <c r="C100" s="167">
        <v>8</v>
      </c>
      <c r="D100" s="167">
        <v>1</v>
      </c>
      <c r="E100" s="167">
        <v>2</v>
      </c>
      <c r="F100" s="167">
        <v>9</v>
      </c>
      <c r="G100" s="190">
        <f t="shared" si="8"/>
        <v>593</v>
      </c>
      <c r="H100" s="40"/>
      <c r="I100" s="19">
        <f>G100+H100</f>
        <v>593</v>
      </c>
      <c r="J100" s="7" t="s">
        <v>44</v>
      </c>
    </row>
    <row r="101" spans="1:10" ht="15.75">
      <c r="A101" s="35">
        <v>46186</v>
      </c>
      <c r="B101" s="211" t="s">
        <v>46</v>
      </c>
      <c r="C101" s="167">
        <v>4</v>
      </c>
      <c r="D101" s="167">
        <v>0</v>
      </c>
      <c r="E101" s="167">
        <v>0</v>
      </c>
      <c r="F101" s="167">
        <v>7</v>
      </c>
      <c r="G101" s="190">
        <f t="shared" si="8"/>
        <v>392</v>
      </c>
      <c r="H101" s="40"/>
      <c r="I101" s="19">
        <f>G101+H101</f>
        <v>392</v>
      </c>
      <c r="J101" s="7" t="s">
        <v>47</v>
      </c>
    </row>
    <row r="102" spans="1:10" ht="15.75">
      <c r="A102" s="35">
        <v>46186</v>
      </c>
      <c r="B102" s="211" t="s">
        <v>49</v>
      </c>
      <c r="C102" s="167">
        <v>2</v>
      </c>
      <c r="D102" s="167">
        <v>0</v>
      </c>
      <c r="E102" s="167">
        <v>1</v>
      </c>
      <c r="F102" s="167">
        <v>2</v>
      </c>
      <c r="G102" s="190">
        <f t="shared" si="8"/>
        <v>145</v>
      </c>
      <c r="H102" s="40"/>
      <c r="I102" s="19">
        <f>G102+H102</f>
        <v>145</v>
      </c>
      <c r="J102" s="7" t="s">
        <v>50</v>
      </c>
    </row>
    <row r="103" spans="1:10" ht="15.75">
      <c r="A103" s="35">
        <v>46186</v>
      </c>
      <c r="B103" s="211" t="s">
        <v>53</v>
      </c>
      <c r="C103" s="167">
        <v>1</v>
      </c>
      <c r="D103" s="167">
        <v>0</v>
      </c>
      <c r="E103" s="167">
        <v>0</v>
      </c>
      <c r="F103" s="167">
        <v>2</v>
      </c>
      <c r="G103" s="190">
        <f t="shared" si="8"/>
        <v>112</v>
      </c>
      <c r="H103" s="40"/>
      <c r="I103" s="19">
        <f>G103+H103</f>
        <v>112</v>
      </c>
      <c r="J103" s="7" t="s">
        <v>54</v>
      </c>
    </row>
    <row r="104" spans="1:10" ht="15.75">
      <c r="A104" s="35">
        <v>46186</v>
      </c>
      <c r="B104" s="211" t="s">
        <v>30</v>
      </c>
      <c r="C104" s="167">
        <v>1</v>
      </c>
      <c r="D104" s="167">
        <v>0</v>
      </c>
      <c r="E104" s="167">
        <v>1</v>
      </c>
      <c r="F104" s="167">
        <v>0</v>
      </c>
      <c r="G104" s="190">
        <f t="shared" si="8"/>
        <v>33</v>
      </c>
      <c r="H104" s="40"/>
      <c r="I104" s="19">
        <f>G104+H104</f>
        <v>33</v>
      </c>
      <c r="J104" s="7" t="s">
        <v>31</v>
      </c>
    </row>
    <row r="105" spans="1:10" ht="15">
      <c r="A105" s="35">
        <v>46186</v>
      </c>
      <c r="B105" s="7" t="s">
        <v>176</v>
      </c>
      <c r="C105" s="212">
        <v>0</v>
      </c>
      <c r="D105" s="212">
        <v>0</v>
      </c>
      <c r="E105" s="212">
        <v>0</v>
      </c>
      <c r="F105" s="167">
        <v>3</v>
      </c>
      <c r="G105" s="190">
        <f t="shared" si="8"/>
        <v>168</v>
      </c>
      <c r="H105" s="40"/>
      <c r="I105" s="19">
        <f>G105+H105</f>
        <v>168</v>
      </c>
      <c r="J105" s="7" t="s">
        <v>63</v>
      </c>
    </row>
    <row r="106" spans="1:10" ht="15">
      <c r="A106" s="90">
        <v>45829</v>
      </c>
      <c r="B106" s="98" t="s">
        <v>55</v>
      </c>
      <c r="C106" s="213">
        <f t="shared" ref="C106:F106" si="10">SUM(C88:C105)</f>
        <v>233</v>
      </c>
      <c r="D106" s="213">
        <f t="shared" si="10"/>
        <v>49</v>
      </c>
      <c r="E106" s="213">
        <f t="shared" si="10"/>
        <v>67</v>
      </c>
      <c r="F106" s="213">
        <f t="shared" si="10"/>
        <v>177</v>
      </c>
      <c r="G106" s="65">
        <v>14193</v>
      </c>
      <c r="H106" s="100">
        <f>SUM(H88:H105)</f>
        <v>2800</v>
      </c>
      <c r="I106" s="100">
        <f>SUM(I88:I105)</f>
        <v>16050</v>
      </c>
      <c r="J106" s="98"/>
    </row>
    <row r="107" spans="1:10">
      <c r="A107" s="36" t="s">
        <v>177</v>
      </c>
      <c r="B107" s="55"/>
      <c r="C107" s="55">
        <f t="shared" ref="C107:I107" si="11">C106+C87+C70+C51+C32+C20</f>
        <v>1447</v>
      </c>
      <c r="D107" s="55">
        <f t="shared" si="11"/>
        <v>285</v>
      </c>
      <c r="E107" s="55">
        <f t="shared" si="11"/>
        <v>415</v>
      </c>
      <c r="F107" s="55">
        <f t="shared" si="11"/>
        <v>1094</v>
      </c>
      <c r="G107" s="102">
        <f t="shared" si="11"/>
        <v>82457</v>
      </c>
      <c r="H107" s="102">
        <f t="shared" si="11"/>
        <v>16800</v>
      </c>
      <c r="I107" s="102">
        <f t="shared" si="11"/>
        <v>98314</v>
      </c>
      <c r="J107" s="55" t="s">
        <v>145</v>
      </c>
    </row>
    <row r="108" spans="1:10">
      <c r="A108" s="54" t="s">
        <v>144</v>
      </c>
      <c r="B108" s="7"/>
      <c r="C108" s="7">
        <v>1396</v>
      </c>
      <c r="D108" s="7">
        <v>366</v>
      </c>
      <c r="E108" s="7">
        <v>381</v>
      </c>
      <c r="F108" s="7">
        <v>934</v>
      </c>
      <c r="G108" s="39">
        <v>72750</v>
      </c>
      <c r="H108" s="39">
        <v>14000</v>
      </c>
      <c r="I108" s="39">
        <v>86750</v>
      </c>
      <c r="J108" s="7" t="s">
        <v>145</v>
      </c>
    </row>
    <row r="109" spans="1:10">
      <c r="A109" s="214" t="s">
        <v>178</v>
      </c>
      <c r="B109" s="215"/>
      <c r="C109" s="215">
        <f>C108+C107</f>
        <v>2843</v>
      </c>
      <c r="D109" s="215">
        <f t="shared" ref="D109:I109" si="12">D108+D107</f>
        <v>651</v>
      </c>
      <c r="E109" s="215">
        <f t="shared" si="12"/>
        <v>796</v>
      </c>
      <c r="F109" s="215">
        <f t="shared" si="12"/>
        <v>2028</v>
      </c>
      <c r="G109" s="216">
        <f t="shared" si="12"/>
        <v>155207</v>
      </c>
      <c r="H109" s="216">
        <f t="shared" si="12"/>
        <v>30800</v>
      </c>
      <c r="I109" s="216">
        <f t="shared" si="12"/>
        <v>185064</v>
      </c>
      <c r="J109" s="215"/>
    </row>
    <row r="110" spans="1:10">
      <c r="A110" s="36" t="s">
        <v>146</v>
      </c>
      <c r="B110" s="7"/>
      <c r="C110" s="55">
        <f>C106+C87+C69+C51+C32+C20</f>
        <v>1246</v>
      </c>
      <c r="D110" s="55">
        <f>D106+D87+D69+D51+D32+D20</f>
        <v>244</v>
      </c>
      <c r="E110" s="55">
        <f>E106+E87+E69+E51+E32+E20</f>
        <v>356</v>
      </c>
      <c r="F110" s="55">
        <f>F106+F87+F69+F51+F32+F20</f>
        <v>954</v>
      </c>
      <c r="G110" s="102">
        <f>G106+G88+G70+G51+G32+G20</f>
        <v>75506</v>
      </c>
      <c r="H110" s="102">
        <f>H106+H87+H70+H51+H32+H20</f>
        <v>16800</v>
      </c>
      <c r="I110" s="102">
        <f>I106+I87+I70+I51+I32+I20</f>
        <v>98314</v>
      </c>
      <c r="J110" s="55" t="s">
        <v>147</v>
      </c>
    </row>
    <row r="111" spans="1:10">
      <c r="A111" s="54" t="s">
        <v>149</v>
      </c>
      <c r="B111" s="55"/>
      <c r="C111" s="7">
        <v>1048</v>
      </c>
      <c r="D111" s="7">
        <v>301</v>
      </c>
      <c r="E111" s="7">
        <v>347</v>
      </c>
      <c r="F111" s="7">
        <v>633</v>
      </c>
      <c r="G111" s="39">
        <v>47813</v>
      </c>
      <c r="H111" s="39">
        <v>6270</v>
      </c>
      <c r="I111" s="39">
        <v>54083</v>
      </c>
      <c r="J111" s="41" t="s">
        <v>147</v>
      </c>
    </row>
    <row r="112" spans="1:10">
      <c r="A112" s="217" t="s">
        <v>150</v>
      </c>
      <c r="B112" s="215"/>
      <c r="C112" s="215">
        <f>SUM(C110:C111)</f>
        <v>2294</v>
      </c>
      <c r="D112" s="215">
        <f t="shared" ref="D112:I112" si="13">SUM(D110:D111)</f>
        <v>545</v>
      </c>
      <c r="E112" s="215">
        <f t="shared" si="13"/>
        <v>703</v>
      </c>
      <c r="F112" s="215">
        <f t="shared" si="13"/>
        <v>1587</v>
      </c>
      <c r="G112" s="216">
        <f t="shared" si="13"/>
        <v>123319</v>
      </c>
      <c r="H112" s="216">
        <f t="shared" si="13"/>
        <v>23070</v>
      </c>
      <c r="I112" s="216">
        <f t="shared" si="13"/>
        <v>152397</v>
      </c>
      <c r="J112" s="218"/>
    </row>
    <row r="116" spans="1:7">
      <c r="A116" s="79" t="s">
        <v>180</v>
      </c>
      <c r="B116" s="79"/>
      <c r="C116" s="15"/>
      <c r="D116" s="15"/>
      <c r="E116" s="15"/>
      <c r="F116" s="268"/>
      <c r="G116" s="269"/>
    </row>
    <row r="117" spans="1:7">
      <c r="A117" s="270">
        <v>46123</v>
      </c>
      <c r="B117" s="53" t="s">
        <v>24</v>
      </c>
      <c r="C117" s="53">
        <v>14</v>
      </c>
      <c r="D117" s="53">
        <v>1</v>
      </c>
      <c r="E117" s="7">
        <v>3</v>
      </c>
      <c r="F117" s="271">
        <v>16</v>
      </c>
      <c r="G117" s="272">
        <v>1018</v>
      </c>
    </row>
    <row r="118" spans="1:7">
      <c r="A118" s="270">
        <v>46144</v>
      </c>
      <c r="B118" s="53" t="s">
        <v>24</v>
      </c>
      <c r="C118" s="53">
        <v>6</v>
      </c>
      <c r="D118" s="53">
        <v>1</v>
      </c>
      <c r="E118" s="53">
        <v>4</v>
      </c>
      <c r="F118" s="271">
        <v>2</v>
      </c>
      <c r="G118" s="272">
        <v>267</v>
      </c>
    </row>
    <row r="119" spans="1:7">
      <c r="A119" s="270">
        <v>46158</v>
      </c>
      <c r="B119" s="53" t="s">
        <v>24</v>
      </c>
      <c r="C119" s="53">
        <v>7</v>
      </c>
      <c r="D119" s="53">
        <v>0</v>
      </c>
      <c r="E119" s="53">
        <v>3</v>
      </c>
      <c r="F119" s="273">
        <v>6</v>
      </c>
      <c r="G119" s="272">
        <v>435</v>
      </c>
    </row>
    <row r="120" spans="1:7">
      <c r="A120" s="270">
        <v>46179</v>
      </c>
      <c r="B120" s="53" t="s">
        <v>24</v>
      </c>
      <c r="C120" s="55">
        <v>3</v>
      </c>
      <c r="D120" s="53">
        <v>0</v>
      </c>
      <c r="E120" s="53">
        <v>0</v>
      </c>
      <c r="F120" s="271">
        <v>6</v>
      </c>
      <c r="G120" s="272">
        <v>336</v>
      </c>
    </row>
    <row r="121" spans="1:7">
      <c r="A121" s="270">
        <v>46186</v>
      </c>
      <c r="B121" s="53" t="s">
        <v>24</v>
      </c>
      <c r="C121" s="53">
        <v>2</v>
      </c>
      <c r="D121" s="55">
        <v>0</v>
      </c>
      <c r="E121" s="53">
        <v>0</v>
      </c>
      <c r="F121" s="271">
        <v>3</v>
      </c>
      <c r="G121" s="274">
        <v>168</v>
      </c>
    </row>
    <row r="122" spans="1:7">
      <c r="A122" s="1" t="s">
        <v>179</v>
      </c>
      <c r="B122" s="7" t="s">
        <v>24</v>
      </c>
      <c r="C122" s="7">
        <v>32</v>
      </c>
      <c r="D122" s="7">
        <v>2</v>
      </c>
      <c r="E122" s="7">
        <v>10</v>
      </c>
      <c r="F122" s="275">
        <v>33</v>
      </c>
      <c r="G122" s="276">
        <v>2224</v>
      </c>
    </row>
    <row r="123" spans="1:7">
      <c r="A123" s="1">
        <v>46123</v>
      </c>
      <c r="B123" s="7" t="s">
        <v>26</v>
      </c>
      <c r="C123" s="7">
        <v>5</v>
      </c>
      <c r="D123" s="7">
        <v>2</v>
      </c>
      <c r="E123" s="7">
        <v>1</v>
      </c>
      <c r="F123" s="275">
        <v>2</v>
      </c>
      <c r="G123" s="276">
        <v>191</v>
      </c>
    </row>
    <row r="124" spans="1:7">
      <c r="A124" s="1">
        <v>46144</v>
      </c>
      <c r="B124" s="7" t="s">
        <v>26</v>
      </c>
      <c r="C124" s="7">
        <v>1</v>
      </c>
      <c r="D124" s="7"/>
      <c r="E124" s="7">
        <v>1</v>
      </c>
      <c r="F124" s="275"/>
      <c r="G124" s="276">
        <v>33</v>
      </c>
    </row>
    <row r="125" spans="1:7">
      <c r="A125" s="1">
        <v>46158</v>
      </c>
      <c r="B125" s="7" t="s">
        <v>26</v>
      </c>
      <c r="C125" s="7">
        <v>3</v>
      </c>
      <c r="D125" s="7">
        <v>0</v>
      </c>
      <c r="E125" s="7">
        <v>1</v>
      </c>
      <c r="F125" s="275">
        <v>2</v>
      </c>
      <c r="G125" s="276">
        <v>145</v>
      </c>
    </row>
    <row r="126" spans="1:7">
      <c r="A126" s="1">
        <v>46186</v>
      </c>
      <c r="B126" s="7" t="s">
        <v>26</v>
      </c>
      <c r="C126" s="7">
        <v>1</v>
      </c>
      <c r="D126" s="7">
        <v>1</v>
      </c>
      <c r="E126" s="7">
        <v>0</v>
      </c>
      <c r="F126" s="275">
        <v>0</v>
      </c>
      <c r="G126" s="276">
        <v>23</v>
      </c>
    </row>
    <row r="127" spans="1:7">
      <c r="A127" s="1" t="s">
        <v>179</v>
      </c>
      <c r="B127" s="7" t="s">
        <v>26</v>
      </c>
      <c r="C127" s="7">
        <v>10</v>
      </c>
      <c r="D127" s="7">
        <v>3</v>
      </c>
      <c r="E127" s="7">
        <v>3</v>
      </c>
      <c r="F127" s="275">
        <v>4</v>
      </c>
      <c r="G127" s="276">
        <v>392</v>
      </c>
    </row>
    <row r="128" spans="1:7">
      <c r="A128" s="1">
        <v>46123</v>
      </c>
      <c r="B128" s="7" t="s">
        <v>29</v>
      </c>
      <c r="C128" s="7">
        <v>5</v>
      </c>
      <c r="D128" s="7"/>
      <c r="E128" s="7"/>
      <c r="F128" s="275">
        <v>6</v>
      </c>
      <c r="G128" s="276">
        <v>336</v>
      </c>
    </row>
    <row r="129" spans="1:7">
      <c r="A129" s="1">
        <v>46130</v>
      </c>
      <c r="B129" s="7" t="s">
        <v>29</v>
      </c>
      <c r="C129" s="7">
        <v>1</v>
      </c>
      <c r="D129" s="7">
        <v>0</v>
      </c>
      <c r="E129" s="7">
        <v>0</v>
      </c>
      <c r="F129" s="275">
        <v>1</v>
      </c>
      <c r="G129" s="276">
        <v>56</v>
      </c>
    </row>
    <row r="130" spans="1:7">
      <c r="A130" s="1">
        <v>46144</v>
      </c>
      <c r="B130" s="7" t="s">
        <v>29</v>
      </c>
      <c r="C130" s="7">
        <v>4</v>
      </c>
      <c r="D130" s="7"/>
      <c r="E130" s="7"/>
      <c r="F130" s="275">
        <v>6</v>
      </c>
      <c r="G130" s="276">
        <v>336</v>
      </c>
    </row>
    <row r="131" spans="1:7">
      <c r="A131" s="1">
        <v>46158</v>
      </c>
      <c r="B131" s="7" t="s">
        <v>29</v>
      </c>
      <c r="C131" s="7">
        <v>4</v>
      </c>
      <c r="D131" s="7">
        <v>1</v>
      </c>
      <c r="E131" s="7">
        <v>0</v>
      </c>
      <c r="F131" s="275">
        <v>4</v>
      </c>
      <c r="G131" s="276">
        <v>247</v>
      </c>
    </row>
    <row r="132" spans="1:7">
      <c r="A132" s="1" t="s">
        <v>179</v>
      </c>
      <c r="B132" s="7" t="s">
        <v>29</v>
      </c>
      <c r="C132" s="7">
        <f>SUM(C128:C131)</f>
        <v>14</v>
      </c>
      <c r="D132" s="7">
        <f t="shared" ref="D132:G132" si="14">SUM(D128:D131)</f>
        <v>1</v>
      </c>
      <c r="E132" s="7">
        <f t="shared" si="14"/>
        <v>0</v>
      </c>
      <c r="F132" s="7">
        <f t="shared" si="14"/>
        <v>17</v>
      </c>
      <c r="G132" s="276">
        <f t="shared" si="14"/>
        <v>975</v>
      </c>
    </row>
    <row r="133" spans="1:7">
      <c r="A133" s="1">
        <v>46123</v>
      </c>
      <c r="B133" s="7" t="s">
        <v>32</v>
      </c>
      <c r="C133" s="7">
        <v>3</v>
      </c>
      <c r="D133" s="7"/>
      <c r="E133" s="7"/>
      <c r="F133" s="275">
        <v>4</v>
      </c>
      <c r="G133" s="276">
        <v>224</v>
      </c>
    </row>
    <row r="134" spans="1:7">
      <c r="A134" s="1">
        <v>46130</v>
      </c>
      <c r="B134" s="7" t="s">
        <v>32</v>
      </c>
      <c r="C134" s="7">
        <v>7</v>
      </c>
      <c r="D134" s="7">
        <v>2</v>
      </c>
      <c r="E134" s="7">
        <v>1</v>
      </c>
      <c r="F134" s="275">
        <v>7</v>
      </c>
      <c r="G134" s="276">
        <v>471</v>
      </c>
    </row>
    <row r="135" spans="1:7">
      <c r="A135" s="1">
        <v>46144</v>
      </c>
      <c r="B135" s="7" t="s">
        <v>32</v>
      </c>
      <c r="C135" s="7">
        <v>6</v>
      </c>
      <c r="D135" s="7"/>
      <c r="E135" s="7">
        <v>3</v>
      </c>
      <c r="F135" s="275">
        <v>5</v>
      </c>
      <c r="G135" s="276">
        <v>379</v>
      </c>
    </row>
    <row r="136" spans="1:7">
      <c r="A136" s="1">
        <v>46158</v>
      </c>
      <c r="B136" s="7" t="s">
        <v>32</v>
      </c>
      <c r="C136" s="7">
        <v>2</v>
      </c>
      <c r="D136" s="7">
        <v>0</v>
      </c>
      <c r="E136" s="7">
        <v>0</v>
      </c>
      <c r="F136" s="275">
        <v>3</v>
      </c>
      <c r="G136" s="276">
        <v>168</v>
      </c>
    </row>
    <row r="137" spans="1:7">
      <c r="A137" s="1">
        <v>46186</v>
      </c>
      <c r="B137" s="7" t="s">
        <v>32</v>
      </c>
      <c r="C137" s="7">
        <v>6</v>
      </c>
      <c r="D137" s="7">
        <v>1</v>
      </c>
      <c r="E137" s="7">
        <v>1</v>
      </c>
      <c r="F137" s="275">
        <v>5</v>
      </c>
      <c r="G137" s="276">
        <v>336</v>
      </c>
    </row>
    <row r="138" spans="1:7">
      <c r="A138" s="1" t="s">
        <v>179</v>
      </c>
      <c r="B138" s="7" t="s">
        <v>32</v>
      </c>
      <c r="C138" s="7">
        <f>SUM(C133:C137)</f>
        <v>24</v>
      </c>
      <c r="D138" s="7">
        <v>13</v>
      </c>
      <c r="E138" s="7">
        <v>15</v>
      </c>
      <c r="F138" s="275">
        <v>47</v>
      </c>
      <c r="G138" s="276">
        <v>3426</v>
      </c>
    </row>
    <row r="139" spans="1:7">
      <c r="A139" s="1">
        <v>46144</v>
      </c>
      <c r="B139" s="7" t="s">
        <v>135</v>
      </c>
      <c r="C139" s="7">
        <v>9</v>
      </c>
      <c r="D139" s="7"/>
      <c r="E139" s="7">
        <v>2</v>
      </c>
      <c r="F139" s="275">
        <v>13</v>
      </c>
      <c r="G139" s="276">
        <v>794</v>
      </c>
    </row>
    <row r="140" spans="1:7">
      <c r="A140" s="1">
        <v>46158</v>
      </c>
      <c r="B140" s="7" t="s">
        <v>135</v>
      </c>
      <c r="C140" s="7">
        <v>4</v>
      </c>
      <c r="D140" s="7">
        <v>0</v>
      </c>
      <c r="E140" s="7">
        <v>1</v>
      </c>
      <c r="F140" s="275">
        <v>4</v>
      </c>
      <c r="G140" s="276">
        <v>257</v>
      </c>
    </row>
    <row r="141" spans="1:7">
      <c r="A141" s="1">
        <v>46179</v>
      </c>
      <c r="B141" s="7" t="s">
        <v>135</v>
      </c>
      <c r="C141" s="7">
        <v>5</v>
      </c>
      <c r="D141" s="7">
        <v>0</v>
      </c>
      <c r="E141" s="7">
        <v>1</v>
      </c>
      <c r="F141" s="275">
        <v>6</v>
      </c>
      <c r="G141" s="276">
        <v>369</v>
      </c>
    </row>
    <row r="142" spans="1:7">
      <c r="A142" s="1">
        <v>46186</v>
      </c>
      <c r="B142" s="7" t="s">
        <v>135</v>
      </c>
      <c r="C142" s="7">
        <v>1</v>
      </c>
      <c r="D142" s="7">
        <v>0</v>
      </c>
      <c r="E142" s="7">
        <v>0</v>
      </c>
      <c r="F142" s="275">
        <v>1</v>
      </c>
      <c r="G142" s="276">
        <v>56</v>
      </c>
    </row>
    <row r="143" spans="1:7">
      <c r="A143" s="1">
        <v>46123</v>
      </c>
      <c r="B143" s="7" t="s">
        <v>21</v>
      </c>
      <c r="C143" s="7">
        <v>3</v>
      </c>
      <c r="D143" s="7"/>
      <c r="E143" s="7"/>
      <c r="F143" s="275">
        <v>6</v>
      </c>
      <c r="G143" s="276">
        <v>336</v>
      </c>
    </row>
    <row r="144" spans="1:7">
      <c r="A144" s="1">
        <v>46130</v>
      </c>
      <c r="B144" s="7" t="s">
        <v>21</v>
      </c>
      <c r="C144" s="7">
        <v>4</v>
      </c>
      <c r="D144" s="7">
        <v>0</v>
      </c>
      <c r="E144" s="7">
        <v>0</v>
      </c>
      <c r="F144" s="275">
        <v>6</v>
      </c>
      <c r="G144" s="276">
        <v>336</v>
      </c>
    </row>
    <row r="145" spans="1:7">
      <c r="A145" s="1" t="s">
        <v>179</v>
      </c>
      <c r="B145" s="7" t="s">
        <v>21</v>
      </c>
      <c r="C145" s="7">
        <v>26</v>
      </c>
      <c r="D145" s="7">
        <v>0</v>
      </c>
      <c r="E145" s="7">
        <v>4</v>
      </c>
      <c r="F145" s="275">
        <v>36</v>
      </c>
      <c r="G145" s="276">
        <v>2148</v>
      </c>
    </row>
    <row r="146" spans="1:7">
      <c r="A146" s="1">
        <v>46123</v>
      </c>
      <c r="B146" s="7" t="s">
        <v>35</v>
      </c>
      <c r="C146" s="7">
        <v>1</v>
      </c>
      <c r="D146" s="7"/>
      <c r="E146" s="7"/>
      <c r="F146" s="275">
        <v>1</v>
      </c>
      <c r="G146" s="276">
        <v>56</v>
      </c>
    </row>
    <row r="147" spans="1:7">
      <c r="A147" s="1">
        <v>46158</v>
      </c>
      <c r="B147" s="7" t="s">
        <v>35</v>
      </c>
      <c r="C147" s="7">
        <v>1</v>
      </c>
      <c r="D147" s="7">
        <v>0</v>
      </c>
      <c r="E147" s="7">
        <v>1</v>
      </c>
      <c r="F147" s="275">
        <v>0</v>
      </c>
      <c r="G147" s="276">
        <v>33</v>
      </c>
    </row>
    <row r="148" spans="1:7">
      <c r="A148" s="1">
        <v>46179</v>
      </c>
      <c r="B148" s="7" t="s">
        <v>35</v>
      </c>
      <c r="C148" s="7">
        <v>3</v>
      </c>
      <c r="D148" s="7">
        <v>1</v>
      </c>
      <c r="E148" s="7">
        <v>1</v>
      </c>
      <c r="F148" s="275">
        <v>2</v>
      </c>
      <c r="G148" s="276">
        <v>168</v>
      </c>
    </row>
    <row r="149" spans="1:7">
      <c r="A149" s="1" t="s">
        <v>179</v>
      </c>
      <c r="B149" s="7" t="s">
        <v>35</v>
      </c>
      <c r="C149" s="7">
        <v>5</v>
      </c>
      <c r="D149" s="7">
        <v>3</v>
      </c>
      <c r="E149" s="7">
        <v>2</v>
      </c>
      <c r="F149" s="275">
        <v>2</v>
      </c>
      <c r="G149" s="276">
        <f>SUM(G146:G148)</f>
        <v>257</v>
      </c>
    </row>
    <row r="150" spans="1:7">
      <c r="A150" s="1">
        <v>46123</v>
      </c>
      <c r="B150" s="7" t="s">
        <v>27</v>
      </c>
      <c r="C150" s="7">
        <v>2</v>
      </c>
      <c r="D150" s="7"/>
      <c r="E150" s="7"/>
      <c r="F150" s="275">
        <v>3</v>
      </c>
      <c r="G150" s="276">
        <v>168</v>
      </c>
    </row>
    <row r="151" spans="1:7">
      <c r="A151" s="1">
        <v>46144</v>
      </c>
      <c r="B151" s="7" t="s">
        <v>27</v>
      </c>
      <c r="C151" s="7">
        <v>14</v>
      </c>
      <c r="D151" s="7">
        <v>4</v>
      </c>
      <c r="E151" s="7">
        <v>5</v>
      </c>
      <c r="F151" s="275">
        <v>7</v>
      </c>
      <c r="G151" s="276">
        <v>649</v>
      </c>
    </row>
    <row r="152" spans="1:7">
      <c r="A152" s="1">
        <v>46158</v>
      </c>
      <c r="B152" s="7" t="s">
        <v>27</v>
      </c>
      <c r="C152" s="7">
        <v>4</v>
      </c>
      <c r="D152" s="7">
        <v>0</v>
      </c>
      <c r="E152" s="7">
        <v>1</v>
      </c>
      <c r="F152" s="275">
        <v>3</v>
      </c>
      <c r="G152" s="276">
        <v>201</v>
      </c>
    </row>
    <row r="153" spans="1:7">
      <c r="A153" s="1">
        <v>46179</v>
      </c>
      <c r="B153" s="7" t="s">
        <v>27</v>
      </c>
      <c r="C153" s="7">
        <v>3</v>
      </c>
      <c r="D153" s="7">
        <v>0</v>
      </c>
      <c r="E153" s="7">
        <v>1</v>
      </c>
      <c r="F153" s="275">
        <v>2</v>
      </c>
      <c r="G153" s="276">
        <v>145</v>
      </c>
    </row>
    <row r="154" spans="1:7">
      <c r="A154" s="1">
        <v>46186</v>
      </c>
      <c r="B154" s="7" t="s">
        <v>27</v>
      </c>
      <c r="C154" s="7">
        <v>4</v>
      </c>
      <c r="D154" s="7">
        <v>0</v>
      </c>
      <c r="E154" s="7">
        <v>2</v>
      </c>
      <c r="F154" s="275">
        <v>3</v>
      </c>
      <c r="G154" s="276">
        <v>234</v>
      </c>
    </row>
    <row r="155" spans="1:7">
      <c r="A155" s="1" t="s">
        <v>179</v>
      </c>
      <c r="B155" s="7" t="s">
        <v>27</v>
      </c>
      <c r="C155" s="7">
        <v>27</v>
      </c>
      <c r="D155" s="7">
        <v>4</v>
      </c>
      <c r="E155" s="7">
        <v>9</v>
      </c>
      <c r="F155" s="275">
        <v>18</v>
      </c>
      <c r="G155" s="276">
        <v>1397</v>
      </c>
    </row>
    <row r="156" spans="1:7">
      <c r="A156" s="1">
        <v>46123</v>
      </c>
      <c r="B156" s="7" t="s">
        <v>36</v>
      </c>
      <c r="C156" s="7">
        <v>11</v>
      </c>
      <c r="D156" s="7">
        <v>1</v>
      </c>
      <c r="E156" s="7"/>
      <c r="F156" s="275">
        <v>13</v>
      </c>
      <c r="G156" s="276">
        <v>751</v>
      </c>
    </row>
    <row r="157" spans="1:7">
      <c r="A157" s="1">
        <v>46144</v>
      </c>
      <c r="B157" s="7" t="s">
        <v>36</v>
      </c>
      <c r="C157" s="7">
        <v>2</v>
      </c>
      <c r="D157" s="7"/>
      <c r="E157" s="7"/>
      <c r="F157" s="275">
        <v>4</v>
      </c>
      <c r="G157" s="276">
        <v>224</v>
      </c>
    </row>
    <row r="158" spans="1:7">
      <c r="A158" s="1">
        <v>46179</v>
      </c>
      <c r="B158" s="7" t="s">
        <v>36</v>
      </c>
      <c r="C158" s="7">
        <v>4</v>
      </c>
      <c r="D158" s="7">
        <v>0</v>
      </c>
      <c r="E158" s="7">
        <v>0</v>
      </c>
      <c r="F158" s="275">
        <v>5</v>
      </c>
      <c r="G158" s="276">
        <v>280</v>
      </c>
    </row>
    <row r="159" spans="1:7">
      <c r="A159" s="1">
        <v>46186</v>
      </c>
      <c r="B159" s="7" t="s">
        <v>36</v>
      </c>
      <c r="C159" s="7">
        <v>13</v>
      </c>
      <c r="D159" s="7">
        <v>2</v>
      </c>
      <c r="E159" s="7">
        <v>7</v>
      </c>
      <c r="F159" s="275">
        <v>4</v>
      </c>
      <c r="G159" s="276">
        <v>501</v>
      </c>
    </row>
    <row r="160" spans="1:7">
      <c r="A160" s="1" t="s">
        <v>179</v>
      </c>
      <c r="B160" s="7" t="s">
        <v>36</v>
      </c>
      <c r="C160" s="7">
        <f>SUM(C156:C159)</f>
        <v>30</v>
      </c>
      <c r="D160" s="7">
        <v>31</v>
      </c>
      <c r="E160" s="7">
        <v>42</v>
      </c>
      <c r="F160" s="275">
        <v>95</v>
      </c>
      <c r="G160" s="276">
        <f>SUM(G156:G159)</f>
        <v>1756</v>
      </c>
    </row>
    <row r="161" spans="1:7">
      <c r="A161" s="1">
        <v>46123</v>
      </c>
      <c r="B161" s="7" t="s">
        <v>42</v>
      </c>
      <c r="C161" s="7">
        <v>5</v>
      </c>
      <c r="D161" s="7"/>
      <c r="E161" s="7"/>
      <c r="F161" s="275">
        <v>7</v>
      </c>
      <c r="G161" s="276">
        <v>392</v>
      </c>
    </row>
    <row r="162" spans="1:7">
      <c r="A162" s="1">
        <v>46130</v>
      </c>
      <c r="B162" s="7" t="s">
        <v>42</v>
      </c>
      <c r="C162" s="7">
        <v>2</v>
      </c>
      <c r="D162" s="7">
        <v>0</v>
      </c>
      <c r="E162" s="7">
        <v>0</v>
      </c>
      <c r="F162" s="275">
        <v>3</v>
      </c>
      <c r="G162" s="276">
        <v>168</v>
      </c>
    </row>
    <row r="163" spans="1:7">
      <c r="A163" s="1">
        <v>46144</v>
      </c>
      <c r="B163" s="7" t="s">
        <v>42</v>
      </c>
      <c r="C163" s="7">
        <v>1</v>
      </c>
      <c r="D163" s="7"/>
      <c r="E163" s="7"/>
      <c r="F163" s="275">
        <v>1</v>
      </c>
      <c r="G163" s="276">
        <v>56</v>
      </c>
    </row>
    <row r="164" spans="1:7">
      <c r="A164" s="1">
        <v>46158</v>
      </c>
      <c r="B164" s="7" t="s">
        <v>42</v>
      </c>
      <c r="C164" s="7">
        <v>15</v>
      </c>
      <c r="D164" s="7">
        <v>3</v>
      </c>
      <c r="E164" s="7">
        <v>7</v>
      </c>
      <c r="F164" s="275">
        <v>8</v>
      </c>
      <c r="G164" s="276">
        <v>748</v>
      </c>
    </row>
    <row r="165" spans="1:7">
      <c r="A165" s="1">
        <v>46186</v>
      </c>
      <c r="B165" s="7" t="s">
        <v>42</v>
      </c>
      <c r="C165" s="7">
        <v>9</v>
      </c>
      <c r="D165" s="7">
        <v>0</v>
      </c>
      <c r="E165" s="7">
        <v>4</v>
      </c>
      <c r="F165" s="275">
        <v>6</v>
      </c>
      <c r="G165" s="276">
        <v>468</v>
      </c>
    </row>
    <row r="166" spans="1:7">
      <c r="A166" s="1" t="s">
        <v>179</v>
      </c>
      <c r="B166" s="7" t="s">
        <v>42</v>
      </c>
      <c r="C166" s="7">
        <v>32</v>
      </c>
      <c r="D166" s="7">
        <v>3</v>
      </c>
      <c r="E166" s="7">
        <v>11</v>
      </c>
      <c r="F166" s="275">
        <v>25</v>
      </c>
      <c r="G166" s="276">
        <v>1832</v>
      </c>
    </row>
    <row r="167" spans="1:7">
      <c r="A167" s="1">
        <v>46123</v>
      </c>
      <c r="B167" s="7" t="s">
        <v>38</v>
      </c>
      <c r="C167" s="7">
        <v>1</v>
      </c>
      <c r="D167" s="7">
        <v>1</v>
      </c>
      <c r="E167" s="7"/>
      <c r="F167" s="275">
        <v>0</v>
      </c>
      <c r="G167" s="276">
        <v>23</v>
      </c>
    </row>
    <row r="168" spans="1:7">
      <c r="A168" s="1">
        <v>46130</v>
      </c>
      <c r="B168" s="7" t="s">
        <v>38</v>
      </c>
      <c r="C168" s="7">
        <v>8</v>
      </c>
      <c r="D168" s="7">
        <v>2</v>
      </c>
      <c r="E168" s="7">
        <v>0</v>
      </c>
      <c r="F168" s="275">
        <v>8</v>
      </c>
      <c r="G168" s="276">
        <v>494</v>
      </c>
    </row>
    <row r="169" spans="1:7">
      <c r="A169" s="1">
        <v>46144</v>
      </c>
      <c r="B169" s="7" t="s">
        <v>38</v>
      </c>
      <c r="C169" s="7">
        <v>1</v>
      </c>
      <c r="D169" s="7"/>
      <c r="E169" s="7"/>
      <c r="F169" s="275">
        <v>2</v>
      </c>
      <c r="G169" s="276">
        <v>112</v>
      </c>
    </row>
    <row r="170" spans="1:7">
      <c r="A170" s="1">
        <v>46158</v>
      </c>
      <c r="B170" s="7" t="s">
        <v>38</v>
      </c>
      <c r="C170" s="7">
        <v>1</v>
      </c>
      <c r="D170" s="7">
        <v>0</v>
      </c>
      <c r="E170" s="7">
        <v>0</v>
      </c>
      <c r="F170" s="275">
        <v>2</v>
      </c>
      <c r="G170" s="276">
        <v>112</v>
      </c>
    </row>
    <row r="171" spans="1:7">
      <c r="A171" s="1">
        <v>46186</v>
      </c>
      <c r="B171" s="7" t="s">
        <v>38</v>
      </c>
      <c r="C171" s="7">
        <v>3</v>
      </c>
      <c r="D171" s="7">
        <v>0</v>
      </c>
      <c r="E171" s="7">
        <v>0</v>
      </c>
      <c r="F171" s="275">
        <v>5</v>
      </c>
      <c r="G171" s="276">
        <v>280</v>
      </c>
    </row>
    <row r="172" spans="1:7">
      <c r="A172" s="1" t="s">
        <v>179</v>
      </c>
      <c r="B172" s="7" t="s">
        <v>38</v>
      </c>
      <c r="C172" s="7">
        <f>SUM(C167:C171)</f>
        <v>14</v>
      </c>
      <c r="D172" s="7">
        <f t="shared" ref="D172:G172" si="15">SUM(D167:D171)</f>
        <v>3</v>
      </c>
      <c r="E172" s="7">
        <f t="shared" si="15"/>
        <v>0</v>
      </c>
      <c r="F172" s="7">
        <f t="shared" si="15"/>
        <v>17</v>
      </c>
      <c r="G172" s="276">
        <f t="shared" si="15"/>
        <v>1021</v>
      </c>
    </row>
    <row r="173" spans="1:7">
      <c r="A173" s="1">
        <v>46123</v>
      </c>
      <c r="B173" s="7" t="s">
        <v>48</v>
      </c>
      <c r="C173" s="7">
        <v>4</v>
      </c>
      <c r="D173" s="7"/>
      <c r="E173" s="7"/>
      <c r="F173" s="275">
        <v>4</v>
      </c>
      <c r="G173" s="276">
        <v>224</v>
      </c>
    </row>
    <row r="174" spans="1:7">
      <c r="A174" s="1">
        <v>46130</v>
      </c>
      <c r="B174" s="7" t="s">
        <v>48</v>
      </c>
      <c r="C174" s="7">
        <v>4</v>
      </c>
      <c r="D174" s="7">
        <v>1</v>
      </c>
      <c r="E174" s="7">
        <v>1</v>
      </c>
      <c r="F174" s="275">
        <v>4</v>
      </c>
      <c r="G174" s="276">
        <v>280</v>
      </c>
    </row>
    <row r="175" spans="1:7">
      <c r="A175" s="1">
        <v>46144</v>
      </c>
      <c r="B175" s="7" t="s">
        <v>48</v>
      </c>
      <c r="C175" s="7">
        <v>10</v>
      </c>
      <c r="D175" s="7"/>
      <c r="E175" s="7">
        <v>2</v>
      </c>
      <c r="F175" s="275">
        <v>11</v>
      </c>
      <c r="G175" s="276">
        <v>682</v>
      </c>
    </row>
    <row r="176" spans="1:7">
      <c r="A176" s="1">
        <v>46158</v>
      </c>
      <c r="B176" s="7" t="s">
        <v>48</v>
      </c>
      <c r="C176" s="7">
        <v>2</v>
      </c>
      <c r="D176" s="7">
        <v>0</v>
      </c>
      <c r="E176" s="7">
        <v>0</v>
      </c>
      <c r="F176" s="275">
        <v>4</v>
      </c>
      <c r="G176" s="276">
        <v>224</v>
      </c>
    </row>
    <row r="177" spans="1:7">
      <c r="A177" s="1">
        <v>46179</v>
      </c>
      <c r="B177" s="7" t="s">
        <v>48</v>
      </c>
      <c r="C177" s="7">
        <v>7</v>
      </c>
      <c r="D177" s="7">
        <v>1</v>
      </c>
      <c r="E177" s="7">
        <v>2</v>
      </c>
      <c r="F177" s="275">
        <v>8</v>
      </c>
      <c r="G177" s="276">
        <v>537</v>
      </c>
    </row>
    <row r="178" spans="1:7">
      <c r="A178" s="1">
        <v>46186</v>
      </c>
      <c r="B178" s="7" t="s">
        <v>48</v>
      </c>
      <c r="C178" s="7">
        <v>6</v>
      </c>
      <c r="D178" s="7">
        <v>0</v>
      </c>
      <c r="E178" s="7">
        <v>2</v>
      </c>
      <c r="F178" s="275">
        <v>8</v>
      </c>
      <c r="G178" s="276">
        <v>514</v>
      </c>
    </row>
    <row r="179" spans="1:7">
      <c r="A179" s="1" t="s">
        <v>179</v>
      </c>
      <c r="B179" s="7" t="s">
        <v>48</v>
      </c>
      <c r="C179" s="7">
        <v>33</v>
      </c>
      <c r="D179" s="7">
        <v>2</v>
      </c>
      <c r="E179" s="7">
        <v>7</v>
      </c>
      <c r="F179" s="275">
        <v>39</v>
      </c>
      <c r="G179" s="276">
        <v>2461</v>
      </c>
    </row>
    <row r="180" spans="1:7">
      <c r="A180" s="1">
        <v>46123</v>
      </c>
      <c r="B180" s="7" t="s">
        <v>40</v>
      </c>
      <c r="C180" s="7">
        <v>3</v>
      </c>
      <c r="D180" s="7"/>
      <c r="E180" s="7"/>
      <c r="F180" s="275">
        <v>5</v>
      </c>
      <c r="G180" s="276">
        <v>280</v>
      </c>
    </row>
    <row r="181" spans="1:7">
      <c r="A181" s="1">
        <v>46158</v>
      </c>
      <c r="B181" s="7" t="s">
        <v>40</v>
      </c>
      <c r="C181" s="7">
        <v>8</v>
      </c>
      <c r="D181" s="7">
        <v>1</v>
      </c>
      <c r="E181" s="7">
        <v>1</v>
      </c>
      <c r="F181" s="275">
        <v>10</v>
      </c>
      <c r="G181" s="276">
        <v>616</v>
      </c>
    </row>
    <row r="182" spans="1:7">
      <c r="A182" s="1">
        <v>46179</v>
      </c>
      <c r="B182" s="7" t="s">
        <v>40</v>
      </c>
      <c r="C182" s="7">
        <v>5</v>
      </c>
      <c r="D182" s="7">
        <v>0</v>
      </c>
      <c r="E182" s="7">
        <v>1</v>
      </c>
      <c r="F182" s="275">
        <v>6</v>
      </c>
      <c r="G182" s="276">
        <v>369</v>
      </c>
    </row>
    <row r="183" spans="1:7">
      <c r="A183" s="1">
        <v>46186</v>
      </c>
      <c r="B183" s="7" t="s">
        <v>40</v>
      </c>
      <c r="C183" s="7">
        <v>12</v>
      </c>
      <c r="D183" s="7">
        <v>6</v>
      </c>
      <c r="E183" s="7">
        <v>0</v>
      </c>
      <c r="F183" s="275">
        <v>10</v>
      </c>
      <c r="G183" s="276">
        <v>698</v>
      </c>
    </row>
    <row r="184" spans="1:7">
      <c r="A184" s="1" t="s">
        <v>179</v>
      </c>
      <c r="B184" s="7" t="s">
        <v>40</v>
      </c>
      <c r="C184" s="7">
        <f>SUM(C180:C183)</f>
        <v>28</v>
      </c>
      <c r="D184" s="7">
        <f t="shared" ref="D184:G184" si="16">SUM(D180:D183)</f>
        <v>7</v>
      </c>
      <c r="E184" s="7">
        <f t="shared" si="16"/>
        <v>2</v>
      </c>
      <c r="F184" s="7">
        <f t="shared" si="16"/>
        <v>31</v>
      </c>
      <c r="G184" s="276">
        <f t="shared" si="16"/>
        <v>1963</v>
      </c>
    </row>
    <row r="185" spans="1:7">
      <c r="A185" s="1">
        <v>46123</v>
      </c>
      <c r="B185" s="7" t="s">
        <v>43</v>
      </c>
      <c r="C185" s="7">
        <v>2</v>
      </c>
      <c r="D185" s="7"/>
      <c r="E185" s="7">
        <v>1</v>
      </c>
      <c r="F185" s="275">
        <v>1</v>
      </c>
      <c r="G185" s="276">
        <v>89</v>
      </c>
    </row>
    <row r="186" spans="1:7">
      <c r="A186" s="1">
        <v>46130</v>
      </c>
      <c r="B186" s="7" t="s">
        <v>43</v>
      </c>
      <c r="C186" s="7">
        <v>4</v>
      </c>
      <c r="D186" s="7">
        <v>1</v>
      </c>
      <c r="E186" s="7">
        <v>2</v>
      </c>
      <c r="F186" s="275">
        <v>1</v>
      </c>
      <c r="G186" s="276">
        <v>145</v>
      </c>
    </row>
    <row r="187" spans="1:7">
      <c r="A187" s="1">
        <v>46144</v>
      </c>
      <c r="B187" s="7" t="s">
        <v>43</v>
      </c>
      <c r="C187" s="7">
        <v>6</v>
      </c>
      <c r="D187" s="7"/>
      <c r="E187" s="7">
        <v>3</v>
      </c>
      <c r="F187" s="275">
        <v>5</v>
      </c>
      <c r="G187" s="276">
        <v>379</v>
      </c>
    </row>
    <row r="188" spans="1:7">
      <c r="A188" s="1">
        <v>46158</v>
      </c>
      <c r="B188" s="7" t="s">
        <v>43</v>
      </c>
      <c r="C188" s="7">
        <v>1</v>
      </c>
      <c r="D188" s="7">
        <v>0</v>
      </c>
      <c r="E188" s="7">
        <v>0</v>
      </c>
      <c r="F188" s="275">
        <v>2</v>
      </c>
      <c r="G188" s="276">
        <v>112</v>
      </c>
    </row>
    <row r="189" spans="1:7">
      <c r="A189" s="1">
        <v>46186</v>
      </c>
      <c r="B189" s="7" t="s">
        <v>43</v>
      </c>
      <c r="C189" s="7">
        <v>8</v>
      </c>
      <c r="D189" s="7">
        <v>1</v>
      </c>
      <c r="E189" s="7">
        <v>2</v>
      </c>
      <c r="F189" s="275">
        <v>9</v>
      </c>
      <c r="G189" s="276">
        <v>593</v>
      </c>
    </row>
    <row r="190" spans="1:7">
      <c r="A190" s="1" t="s">
        <v>179</v>
      </c>
      <c r="B190" s="7" t="s">
        <v>43</v>
      </c>
      <c r="C190" s="7">
        <f>SUM(C185:C189)</f>
        <v>21</v>
      </c>
      <c r="D190" s="7">
        <f t="shared" ref="D190:G190" si="17">SUM(D185:D189)</f>
        <v>2</v>
      </c>
      <c r="E190" s="7">
        <f t="shared" si="17"/>
        <v>8</v>
      </c>
      <c r="F190" s="7">
        <f t="shared" si="17"/>
        <v>18</v>
      </c>
      <c r="G190" s="276">
        <f t="shared" si="17"/>
        <v>1318</v>
      </c>
    </row>
    <row r="191" spans="1:7">
      <c r="A191" s="1">
        <v>46123</v>
      </c>
      <c r="B191" s="7" t="s">
        <v>46</v>
      </c>
      <c r="C191" s="7">
        <v>3</v>
      </c>
      <c r="D191" s="7"/>
      <c r="E191" s="7"/>
      <c r="F191" s="275">
        <v>5</v>
      </c>
      <c r="G191" s="276">
        <v>280</v>
      </c>
    </row>
    <row r="192" spans="1:7">
      <c r="A192" s="1">
        <v>46144</v>
      </c>
      <c r="B192" s="7" t="s">
        <v>46</v>
      </c>
      <c r="C192" s="7">
        <v>14</v>
      </c>
      <c r="D192" s="7"/>
      <c r="E192" s="7">
        <v>3</v>
      </c>
      <c r="F192" s="275">
        <v>14</v>
      </c>
      <c r="G192" s="276">
        <v>883</v>
      </c>
    </row>
    <row r="193" spans="1:7">
      <c r="A193" s="1">
        <v>46158</v>
      </c>
      <c r="B193" s="7" t="s">
        <v>46</v>
      </c>
      <c r="C193" s="7">
        <v>6</v>
      </c>
      <c r="D193" s="7">
        <v>2</v>
      </c>
      <c r="E193" s="7">
        <v>1</v>
      </c>
      <c r="F193" s="275">
        <v>5</v>
      </c>
      <c r="G193" s="276">
        <v>359</v>
      </c>
    </row>
    <row r="194" spans="1:7">
      <c r="A194" s="1">
        <v>46179</v>
      </c>
      <c r="B194" s="7" t="s">
        <v>46</v>
      </c>
      <c r="C194" s="7">
        <v>38</v>
      </c>
      <c r="D194" s="7">
        <v>13</v>
      </c>
      <c r="E194" s="7">
        <v>9</v>
      </c>
      <c r="F194" s="275">
        <v>25</v>
      </c>
      <c r="G194" s="276">
        <v>1996</v>
      </c>
    </row>
    <row r="195" spans="1:7">
      <c r="A195" s="1">
        <v>46186</v>
      </c>
      <c r="B195" s="7" t="s">
        <v>46</v>
      </c>
      <c r="C195" s="7">
        <v>4</v>
      </c>
      <c r="D195" s="7">
        <v>0</v>
      </c>
      <c r="E195" s="7">
        <v>0</v>
      </c>
      <c r="F195" s="275">
        <v>7</v>
      </c>
      <c r="G195" s="276">
        <v>392</v>
      </c>
    </row>
    <row r="196" spans="1:7">
      <c r="A196" s="1" t="s">
        <v>179</v>
      </c>
      <c r="B196" s="7" t="s">
        <v>46</v>
      </c>
      <c r="C196" s="7">
        <f>SUM(C191:C195)</f>
        <v>65</v>
      </c>
      <c r="D196" s="7">
        <f t="shared" ref="D196:G196" si="18">SUM(D191:D195)</f>
        <v>15</v>
      </c>
      <c r="E196" s="7">
        <f t="shared" si="18"/>
        <v>13</v>
      </c>
      <c r="F196" s="7">
        <f t="shared" si="18"/>
        <v>56</v>
      </c>
      <c r="G196" s="276">
        <f t="shared" si="18"/>
        <v>3910</v>
      </c>
    </row>
    <row r="197" spans="1:7">
      <c r="A197" s="1">
        <v>46123</v>
      </c>
      <c r="B197" s="7" t="s">
        <v>49</v>
      </c>
      <c r="C197" s="7">
        <v>5</v>
      </c>
      <c r="D197" s="7">
        <v>1</v>
      </c>
      <c r="E197" s="7">
        <v>2</v>
      </c>
      <c r="F197" s="275">
        <v>3</v>
      </c>
      <c r="G197" s="276">
        <v>257</v>
      </c>
    </row>
    <row r="198" spans="1:7">
      <c r="A198" s="1">
        <v>46144</v>
      </c>
      <c r="B198" s="7" t="s">
        <v>49</v>
      </c>
      <c r="C198" s="7">
        <v>11</v>
      </c>
      <c r="D198" s="7">
        <v>2</v>
      </c>
      <c r="E198" s="7">
        <v>5</v>
      </c>
      <c r="F198" s="275">
        <v>5</v>
      </c>
      <c r="G198" s="276">
        <v>491</v>
      </c>
    </row>
    <row r="199" spans="1:7">
      <c r="A199" s="1">
        <v>46158</v>
      </c>
      <c r="B199" s="7" t="s">
        <v>49</v>
      </c>
      <c r="C199" s="7">
        <v>5</v>
      </c>
      <c r="D199" s="7">
        <v>1</v>
      </c>
      <c r="E199" s="7">
        <v>1</v>
      </c>
      <c r="F199" s="275">
        <v>3</v>
      </c>
      <c r="G199" s="276">
        <v>224</v>
      </c>
    </row>
    <row r="200" spans="1:7">
      <c r="A200" s="1">
        <v>46179</v>
      </c>
      <c r="B200" s="7" t="s">
        <v>49</v>
      </c>
      <c r="C200" s="7">
        <v>3</v>
      </c>
      <c r="D200" s="7">
        <v>0</v>
      </c>
      <c r="E200" s="7">
        <v>0</v>
      </c>
      <c r="F200" s="275">
        <v>5</v>
      </c>
      <c r="G200" s="276">
        <v>280</v>
      </c>
    </row>
    <row r="201" spans="1:7">
      <c r="A201" s="1">
        <v>46186</v>
      </c>
      <c r="B201" s="7" t="s">
        <v>49</v>
      </c>
      <c r="C201" s="7">
        <v>2</v>
      </c>
      <c r="D201" s="7">
        <v>0</v>
      </c>
      <c r="E201" s="7">
        <v>1</v>
      </c>
      <c r="F201" s="275">
        <v>2</v>
      </c>
      <c r="G201" s="276">
        <v>145</v>
      </c>
    </row>
    <row r="202" spans="1:7">
      <c r="A202" s="1" t="s">
        <v>179</v>
      </c>
      <c r="B202" s="7" t="s">
        <v>49</v>
      </c>
      <c r="C202" s="7">
        <v>26</v>
      </c>
      <c r="D202" s="7">
        <v>4</v>
      </c>
      <c r="E202" s="7">
        <v>9</v>
      </c>
      <c r="F202" s="275">
        <v>18</v>
      </c>
      <c r="G202" s="276">
        <v>1397</v>
      </c>
    </row>
    <row r="203" spans="1:7">
      <c r="A203" s="1">
        <v>46123</v>
      </c>
      <c r="B203" s="7" t="s">
        <v>51</v>
      </c>
      <c r="C203" s="7">
        <v>4</v>
      </c>
      <c r="D203" s="7"/>
      <c r="E203" s="7">
        <v>2</v>
      </c>
      <c r="F203" s="275">
        <v>2</v>
      </c>
      <c r="G203" s="276">
        <v>178</v>
      </c>
    </row>
    <row r="204" spans="1:7">
      <c r="A204" s="1">
        <v>46130</v>
      </c>
      <c r="B204" s="7" t="s">
        <v>51</v>
      </c>
      <c r="C204" s="7">
        <v>2</v>
      </c>
      <c r="D204" s="7">
        <v>0</v>
      </c>
      <c r="E204" s="7">
        <v>0</v>
      </c>
      <c r="F204" s="275">
        <v>3</v>
      </c>
      <c r="G204" s="276">
        <v>168</v>
      </c>
    </row>
    <row r="205" spans="1:7">
      <c r="A205" s="1">
        <v>46144</v>
      </c>
      <c r="B205" s="7" t="s">
        <v>51</v>
      </c>
      <c r="C205" s="7">
        <v>12</v>
      </c>
      <c r="D205" s="7">
        <v>1</v>
      </c>
      <c r="E205" s="7">
        <v>4</v>
      </c>
      <c r="F205" s="275">
        <v>12</v>
      </c>
      <c r="G205" s="276">
        <v>827</v>
      </c>
    </row>
    <row r="206" spans="1:7">
      <c r="A206" s="1">
        <v>46158</v>
      </c>
      <c r="B206" s="7" t="s">
        <v>51</v>
      </c>
      <c r="C206" s="7">
        <v>4</v>
      </c>
      <c r="D206" s="7">
        <v>0</v>
      </c>
      <c r="E206" s="7">
        <v>2</v>
      </c>
      <c r="F206" s="275">
        <v>3</v>
      </c>
      <c r="G206" s="276">
        <v>234</v>
      </c>
    </row>
    <row r="207" spans="1:7">
      <c r="A207" s="1">
        <v>46179</v>
      </c>
      <c r="B207" s="7" t="s">
        <v>51</v>
      </c>
      <c r="C207" s="7">
        <v>4</v>
      </c>
      <c r="D207" s="7">
        <v>0</v>
      </c>
      <c r="E207" s="7">
        <v>1</v>
      </c>
      <c r="F207" s="275">
        <v>4</v>
      </c>
      <c r="G207" s="276">
        <v>257</v>
      </c>
    </row>
    <row r="208" spans="1:7">
      <c r="A208" s="1" t="s">
        <v>179</v>
      </c>
      <c r="B208" s="7" t="s">
        <v>51</v>
      </c>
      <c r="C208" s="7">
        <f>SUM(C203:C207)</f>
        <v>26</v>
      </c>
      <c r="D208" s="7">
        <f t="shared" ref="D208:G208" si="19">SUM(D203:D207)</f>
        <v>1</v>
      </c>
      <c r="E208" s="7">
        <f t="shared" si="19"/>
        <v>9</v>
      </c>
      <c r="F208" s="7">
        <f t="shared" si="19"/>
        <v>24</v>
      </c>
      <c r="G208" s="276">
        <f t="shared" si="19"/>
        <v>1664</v>
      </c>
    </row>
    <row r="209" spans="1:7">
      <c r="A209" s="1">
        <v>46130</v>
      </c>
      <c r="B209" s="7" t="s">
        <v>53</v>
      </c>
      <c r="C209" s="7">
        <v>1</v>
      </c>
      <c r="D209" s="7">
        <v>0</v>
      </c>
      <c r="E209" s="7">
        <v>0</v>
      </c>
      <c r="F209" s="275">
        <v>1</v>
      </c>
      <c r="G209" s="276">
        <v>56</v>
      </c>
    </row>
    <row r="210" spans="1:7">
      <c r="A210" s="1">
        <v>46144</v>
      </c>
      <c r="B210" s="7" t="s">
        <v>53</v>
      </c>
      <c r="C210" s="7">
        <v>9</v>
      </c>
      <c r="D210" s="7">
        <v>2</v>
      </c>
      <c r="E210" s="7">
        <v>5</v>
      </c>
      <c r="F210" s="275">
        <v>2</v>
      </c>
      <c r="G210" s="276">
        <v>323</v>
      </c>
    </row>
    <row r="211" spans="1:7">
      <c r="A211" s="1">
        <v>46158</v>
      </c>
      <c r="B211" s="7" t="s">
        <v>53</v>
      </c>
      <c r="C211" s="7">
        <v>19</v>
      </c>
      <c r="D211" s="7">
        <v>5</v>
      </c>
      <c r="E211" s="7">
        <v>5</v>
      </c>
      <c r="F211" s="275">
        <v>12</v>
      </c>
      <c r="G211" s="276">
        <v>952</v>
      </c>
    </row>
    <row r="212" spans="1:7">
      <c r="A212" s="1">
        <v>46179</v>
      </c>
      <c r="B212" s="7" t="s">
        <v>53</v>
      </c>
      <c r="C212" s="7">
        <v>1</v>
      </c>
      <c r="D212" s="7">
        <v>0</v>
      </c>
      <c r="E212" s="7">
        <v>0</v>
      </c>
      <c r="F212" s="275">
        <v>1</v>
      </c>
      <c r="G212" s="276">
        <v>56</v>
      </c>
    </row>
    <row r="213" spans="1:7">
      <c r="A213" s="1">
        <v>46186</v>
      </c>
      <c r="B213" s="7" t="s">
        <v>53</v>
      </c>
      <c r="C213" s="7">
        <v>1</v>
      </c>
      <c r="D213" s="7">
        <v>0</v>
      </c>
      <c r="E213" s="7">
        <v>0</v>
      </c>
      <c r="F213" s="275">
        <v>2</v>
      </c>
      <c r="G213" s="276">
        <v>112</v>
      </c>
    </row>
    <row r="214" spans="1:7">
      <c r="A214" s="1" t="s">
        <v>179</v>
      </c>
      <c r="B214" s="7" t="s">
        <v>53</v>
      </c>
      <c r="C214" s="7">
        <f>SUM(C209:C213)</f>
        <v>31</v>
      </c>
      <c r="D214" s="7">
        <f t="shared" ref="D214:G214" si="20">SUM(D209:D213)</f>
        <v>7</v>
      </c>
      <c r="E214" s="7">
        <f t="shared" si="20"/>
        <v>10</v>
      </c>
      <c r="F214" s="7">
        <f t="shared" si="20"/>
        <v>18</v>
      </c>
      <c r="G214" s="276">
        <f t="shared" si="20"/>
        <v>1499</v>
      </c>
    </row>
    <row r="215" spans="1:7">
      <c r="A215" s="1">
        <v>46123</v>
      </c>
      <c r="B215" s="7" t="s">
        <v>30</v>
      </c>
      <c r="C215" s="7">
        <v>3</v>
      </c>
      <c r="D215" s="7"/>
      <c r="E215" s="7"/>
      <c r="F215" s="275">
        <v>4</v>
      </c>
      <c r="G215" s="276">
        <v>224</v>
      </c>
    </row>
    <row r="216" spans="1:7">
      <c r="A216" s="1">
        <v>46130</v>
      </c>
      <c r="B216" s="7" t="s">
        <v>30</v>
      </c>
      <c r="C216" s="7">
        <v>1</v>
      </c>
      <c r="D216" s="7">
        <v>0</v>
      </c>
      <c r="E216" s="7">
        <v>1</v>
      </c>
      <c r="F216" s="275">
        <v>0</v>
      </c>
      <c r="G216" s="276">
        <v>33</v>
      </c>
    </row>
    <row r="217" spans="1:7">
      <c r="A217" s="1">
        <v>46144</v>
      </c>
      <c r="B217" s="7" t="s">
        <v>30</v>
      </c>
      <c r="C217" s="7">
        <v>9</v>
      </c>
      <c r="D217" s="7">
        <v>1</v>
      </c>
      <c r="E217" s="7">
        <v>4</v>
      </c>
      <c r="F217" s="275">
        <v>6</v>
      </c>
      <c r="G217" s="276">
        <v>491</v>
      </c>
    </row>
    <row r="218" spans="1:7">
      <c r="A218" s="1">
        <v>46158</v>
      </c>
      <c r="B218" s="7" t="s">
        <v>30</v>
      </c>
      <c r="C218" s="7">
        <v>1</v>
      </c>
      <c r="D218" s="7">
        <v>0</v>
      </c>
      <c r="E218" s="7">
        <v>1</v>
      </c>
      <c r="F218" s="275">
        <v>0</v>
      </c>
      <c r="G218" s="276">
        <v>33</v>
      </c>
    </row>
    <row r="219" spans="1:7">
      <c r="A219" s="1">
        <v>46179</v>
      </c>
      <c r="B219" s="7" t="s">
        <v>30</v>
      </c>
      <c r="C219" s="7">
        <v>2</v>
      </c>
      <c r="D219" s="7">
        <v>0</v>
      </c>
      <c r="E219" s="7">
        <v>1</v>
      </c>
      <c r="F219" s="275">
        <v>1</v>
      </c>
      <c r="G219" s="276">
        <v>89</v>
      </c>
    </row>
    <row r="220" spans="1:7">
      <c r="A220" s="1">
        <v>46186</v>
      </c>
      <c r="B220" s="7" t="s">
        <v>30</v>
      </c>
      <c r="C220" s="7">
        <v>1</v>
      </c>
      <c r="D220" s="7">
        <v>0</v>
      </c>
      <c r="E220" s="7">
        <v>1</v>
      </c>
      <c r="F220" s="275">
        <v>0</v>
      </c>
      <c r="G220" s="276">
        <v>33</v>
      </c>
    </row>
    <row r="221" spans="1:7">
      <c r="A221" s="1" t="s">
        <v>179</v>
      </c>
      <c r="B221" s="7" t="s">
        <v>30</v>
      </c>
      <c r="C221" s="7">
        <v>17</v>
      </c>
      <c r="D221" s="7">
        <v>1</v>
      </c>
      <c r="E221" s="7">
        <v>8</v>
      </c>
      <c r="F221" s="275">
        <v>11</v>
      </c>
      <c r="G221" s="276">
        <v>903</v>
      </c>
    </row>
    <row r="222" spans="1:7">
      <c r="A222" s="1">
        <v>46179</v>
      </c>
      <c r="B222" s="7" t="s">
        <v>176</v>
      </c>
      <c r="C222" s="7">
        <v>0</v>
      </c>
      <c r="D222" s="7">
        <v>0</v>
      </c>
      <c r="E222" s="7">
        <v>0</v>
      </c>
      <c r="F222" s="275">
        <v>6</v>
      </c>
      <c r="G222" s="276">
        <v>336</v>
      </c>
    </row>
    <row r="223" spans="1:7">
      <c r="A223" s="1">
        <v>46186</v>
      </c>
      <c r="B223" s="7" t="s">
        <v>176</v>
      </c>
      <c r="C223" s="7">
        <v>0</v>
      </c>
      <c r="D223" s="7">
        <v>0</v>
      </c>
      <c r="E223" s="7">
        <v>0</v>
      </c>
      <c r="F223" s="275">
        <v>3</v>
      </c>
      <c r="G223" s="276">
        <v>168</v>
      </c>
    </row>
    <row r="224" spans="1:7">
      <c r="A224" s="1" t="s">
        <v>179</v>
      </c>
      <c r="B224" s="7" t="s">
        <v>176</v>
      </c>
      <c r="C224" s="7">
        <v>0</v>
      </c>
      <c r="D224" s="7">
        <v>0</v>
      </c>
      <c r="E224" s="7">
        <v>0</v>
      </c>
      <c r="F224" s="275">
        <v>9</v>
      </c>
      <c r="G224" s="276">
        <v>504</v>
      </c>
    </row>
    <row r="225" spans="1:7">
      <c r="A225" s="36" t="s">
        <v>180</v>
      </c>
      <c r="B225" s="55"/>
      <c r="C225" s="55">
        <f>C224+C221+C214+C208+C202+C196+C190+C184+C179+C172+C166+C160+C155+C149+C145+C138+C132+C127+C122</f>
        <v>461</v>
      </c>
      <c r="D225" s="55">
        <f t="shared" ref="D225:G225" si="21">D224+D221+D214+D208+D202+D196+D190+D184+D179+D172+D166+D160+D155+D149+D145+D138+D132+D127+D122</f>
        <v>102</v>
      </c>
      <c r="E225" s="55">
        <f t="shared" si="21"/>
        <v>162</v>
      </c>
      <c r="F225" s="55">
        <f t="shared" si="21"/>
        <v>518</v>
      </c>
      <c r="G225" s="102">
        <f t="shared" si="21"/>
        <v>31047</v>
      </c>
    </row>
    <row r="226" spans="1:7" ht="15">
      <c r="A226" s="54" t="s">
        <v>155</v>
      </c>
      <c r="B226" s="7"/>
      <c r="C226" s="277">
        <v>451</v>
      </c>
      <c r="D226" s="277">
        <v>72</v>
      </c>
      <c r="E226" s="277">
        <v>151</v>
      </c>
      <c r="F226" s="278">
        <v>323</v>
      </c>
      <c r="G226" s="279">
        <v>25039</v>
      </c>
    </row>
    <row r="227" spans="1:7" ht="15">
      <c r="A227" s="217" t="s">
        <v>181</v>
      </c>
      <c r="B227" s="150"/>
      <c r="C227" s="280">
        <f>C226+C225</f>
        <v>912</v>
      </c>
      <c r="D227" s="280">
        <f t="shared" ref="D227:G227" si="22">D226+D225</f>
        <v>174</v>
      </c>
      <c r="E227" s="280">
        <f t="shared" si="22"/>
        <v>313</v>
      </c>
      <c r="F227" s="280">
        <f t="shared" si="22"/>
        <v>841</v>
      </c>
      <c r="G227" s="281">
        <f t="shared" si="22"/>
        <v>56086</v>
      </c>
    </row>
    <row r="228" spans="1:7">
      <c r="A228" s="54" t="s">
        <v>156</v>
      </c>
      <c r="B228" s="7"/>
      <c r="C228" s="7">
        <v>492</v>
      </c>
      <c r="D228" s="7">
        <v>80</v>
      </c>
      <c r="E228" s="7">
        <v>166</v>
      </c>
      <c r="F228" s="275">
        <v>439</v>
      </c>
      <c r="G228" s="144">
        <v>31902</v>
      </c>
    </row>
    <row r="229" spans="1:7">
      <c r="A229" s="154" t="s">
        <v>157</v>
      </c>
      <c r="B229" s="154"/>
      <c r="C229" s="53">
        <v>433</v>
      </c>
      <c r="D229" s="53">
        <v>72</v>
      </c>
      <c r="E229" s="53">
        <v>151</v>
      </c>
      <c r="F229" s="271">
        <v>323</v>
      </c>
      <c r="G229" s="272">
        <v>25039</v>
      </c>
    </row>
    <row r="230" spans="1:7">
      <c r="A230" s="161" t="s">
        <v>150</v>
      </c>
      <c r="B230" s="161"/>
      <c r="C230" s="215">
        <v>925</v>
      </c>
      <c r="D230" s="215">
        <v>152</v>
      </c>
      <c r="E230" s="215">
        <v>317</v>
      </c>
      <c r="F230" s="282">
        <v>762</v>
      </c>
      <c r="G230" s="283">
        <v>56941</v>
      </c>
    </row>
    <row r="231" spans="1:7">
      <c r="A231" s="54" t="s">
        <v>151</v>
      </c>
      <c r="B231" s="7"/>
      <c r="C231" s="53">
        <v>491</v>
      </c>
      <c r="D231" s="53">
        <v>152</v>
      </c>
      <c r="E231" s="53">
        <v>339</v>
      </c>
      <c r="F231" s="271">
        <v>711</v>
      </c>
      <c r="G231" s="272">
        <v>38424</v>
      </c>
    </row>
    <row r="232" spans="1:7">
      <c r="A232" s="154" t="s">
        <v>158</v>
      </c>
      <c r="B232" s="154"/>
      <c r="C232" s="53">
        <v>335</v>
      </c>
      <c r="D232" s="53">
        <v>72</v>
      </c>
      <c r="E232" s="53">
        <v>132</v>
      </c>
      <c r="F232" s="271">
        <v>191</v>
      </c>
      <c r="G232" s="272">
        <v>16708</v>
      </c>
    </row>
    <row r="233" spans="1:7">
      <c r="A233" s="161" t="s">
        <v>154</v>
      </c>
      <c r="B233" s="161"/>
      <c r="C233" s="161">
        <v>826</v>
      </c>
      <c r="D233" s="161">
        <v>224</v>
      </c>
      <c r="E233" s="161">
        <v>471</v>
      </c>
      <c r="F233" s="284">
        <v>902</v>
      </c>
      <c r="G233" s="283">
        <v>55132</v>
      </c>
    </row>
    <row r="234" spans="1:7">
      <c r="A234" s="53" t="s">
        <v>159</v>
      </c>
      <c r="B234" s="53"/>
      <c r="C234" s="53">
        <v>358</v>
      </c>
      <c r="D234" s="53">
        <v>74</v>
      </c>
      <c r="E234" s="53">
        <v>127</v>
      </c>
      <c r="F234" s="271">
        <v>258</v>
      </c>
      <c r="G234" s="272">
        <v>20341</v>
      </c>
    </row>
    <row r="235" spans="1:7">
      <c r="A235" s="53" t="s">
        <v>182</v>
      </c>
      <c r="B235" s="53"/>
      <c r="C235" s="53">
        <v>229</v>
      </c>
      <c r="D235" s="53">
        <v>38</v>
      </c>
      <c r="E235" s="53">
        <v>76</v>
      </c>
      <c r="F235" s="271">
        <v>185</v>
      </c>
      <c r="G235" s="272">
        <v>13562.109999999999</v>
      </c>
    </row>
    <row r="236" spans="1:7">
      <c r="A236" s="150" t="s">
        <v>183</v>
      </c>
      <c r="B236" s="150"/>
      <c r="C236" s="150">
        <v>587</v>
      </c>
      <c r="D236" s="150">
        <v>112</v>
      </c>
      <c r="E236" s="150">
        <v>203</v>
      </c>
      <c r="F236" s="285">
        <v>443</v>
      </c>
      <c r="G236" s="286">
        <v>33903.11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7BF94-E068-4701-B5A9-4ACBB79DB1A8}">
  <dimension ref="A1:J119"/>
  <sheetViews>
    <sheetView zoomScale="90" zoomScaleNormal="90" workbookViewId="0">
      <selection activeCell="A86" sqref="A86:J92"/>
    </sheetView>
  </sheetViews>
  <sheetFormatPr defaultRowHeight="12.75"/>
  <cols>
    <col min="1" max="1" width="7.85546875" customWidth="1"/>
    <col min="2" max="2" width="13.28515625" customWidth="1"/>
    <col min="3" max="6" width="5.85546875" customWidth="1"/>
    <col min="7" max="7" width="9.28515625" style="182" customWidth="1"/>
    <col min="8" max="8" width="9.140625" style="182"/>
    <col min="9" max="9" width="8.140625" style="265" customWidth="1"/>
    <col min="10" max="10" width="19.85546875" customWidth="1"/>
  </cols>
  <sheetData>
    <row r="1" spans="1:10" ht="63.75">
      <c r="A1" s="1" t="s">
        <v>0</v>
      </c>
      <c r="B1" s="2" t="s">
        <v>1</v>
      </c>
      <c r="C1" s="2" t="s">
        <v>2</v>
      </c>
      <c r="D1" s="2" t="s">
        <v>3</v>
      </c>
      <c r="E1" s="2" t="s">
        <v>4</v>
      </c>
      <c r="F1" s="2" t="s">
        <v>5</v>
      </c>
      <c r="G1" s="3" t="s">
        <v>6</v>
      </c>
      <c r="H1" s="4" t="s">
        <v>9</v>
      </c>
      <c r="I1" s="258" t="s">
        <v>10</v>
      </c>
      <c r="J1" s="6" t="s">
        <v>11</v>
      </c>
    </row>
    <row r="2" spans="1:10" ht="15.75">
      <c r="A2" s="35">
        <v>46179</v>
      </c>
      <c r="B2" s="220" t="s">
        <v>176</v>
      </c>
      <c r="C2" s="53">
        <v>0</v>
      </c>
      <c r="D2" s="53">
        <v>0</v>
      </c>
      <c r="E2" s="53">
        <v>0</v>
      </c>
      <c r="F2" s="53">
        <v>6</v>
      </c>
      <c r="G2" s="18">
        <f>(23*D2)+(33*E2)+(56*F2)</f>
        <v>336</v>
      </c>
      <c r="H2" s="40"/>
      <c r="I2" s="259">
        <f>G2+H2</f>
        <v>336</v>
      </c>
      <c r="J2" s="53" t="s">
        <v>63</v>
      </c>
    </row>
    <row r="3" spans="1:10" ht="15">
      <c r="A3" s="35">
        <v>46186</v>
      </c>
      <c r="B3" s="168" t="s">
        <v>176</v>
      </c>
      <c r="C3" s="212">
        <v>0</v>
      </c>
      <c r="D3" s="212">
        <v>0</v>
      </c>
      <c r="E3" s="212">
        <v>0</v>
      </c>
      <c r="F3" s="167">
        <v>3</v>
      </c>
      <c r="G3" s="18">
        <f>(23*D3)+(33*E3)+(56*F3)</f>
        <v>168</v>
      </c>
      <c r="H3" s="40"/>
      <c r="I3" s="259">
        <f>G3+H3</f>
        <v>168</v>
      </c>
      <c r="J3" s="7" t="s">
        <v>63</v>
      </c>
    </row>
    <row r="4" spans="1:10" ht="15">
      <c r="A4" s="234" t="s">
        <v>179</v>
      </c>
      <c r="B4" s="235" t="s">
        <v>176</v>
      </c>
      <c r="C4" s="236">
        <f>SUM(C2:C3)</f>
        <v>0</v>
      </c>
      <c r="D4" s="236">
        <f t="shared" ref="D4:F4" si="0">SUM(D2:D3)</f>
        <v>0</v>
      </c>
      <c r="E4" s="236">
        <f t="shared" si="0"/>
        <v>0</v>
      </c>
      <c r="F4" s="236">
        <f t="shared" si="0"/>
        <v>9</v>
      </c>
      <c r="G4" s="237">
        <f>SUM(G2:G3)</f>
        <v>504</v>
      </c>
      <c r="H4" s="238"/>
      <c r="I4" s="260">
        <f>SUM(I2:I3)</f>
        <v>504</v>
      </c>
      <c r="J4" s="235" t="s">
        <v>63</v>
      </c>
    </row>
    <row r="5" spans="1:10" ht="15">
      <c r="A5" s="35">
        <v>46123</v>
      </c>
      <c r="B5" s="7" t="s">
        <v>24</v>
      </c>
      <c r="C5" s="169">
        <v>14</v>
      </c>
      <c r="D5" s="169">
        <v>1</v>
      </c>
      <c r="E5" s="169">
        <v>3</v>
      </c>
      <c r="F5" s="169">
        <v>16</v>
      </c>
      <c r="G5" s="39">
        <f>(23*D5)+(33*E5)+(56*F5)</f>
        <v>1018</v>
      </c>
      <c r="H5" s="40"/>
      <c r="I5" s="259">
        <f>G5+H5</f>
        <v>1018</v>
      </c>
      <c r="J5" s="41" t="s">
        <v>25</v>
      </c>
    </row>
    <row r="6" spans="1:10" ht="15.75">
      <c r="A6" s="54">
        <v>46144</v>
      </c>
      <c r="B6" s="187" t="s">
        <v>24</v>
      </c>
      <c r="C6" s="53">
        <v>6</v>
      </c>
      <c r="D6" s="53">
        <v>1</v>
      </c>
      <c r="E6" s="53">
        <v>4</v>
      </c>
      <c r="F6" s="53">
        <v>2</v>
      </c>
      <c r="G6" s="39">
        <f>(23*D6)+(33*E6)+(56*F6)</f>
        <v>267</v>
      </c>
      <c r="H6" s="40"/>
      <c r="I6" s="259">
        <f>G6+H6</f>
        <v>267</v>
      </c>
      <c r="J6" s="7" t="s">
        <v>25</v>
      </c>
    </row>
    <row r="7" spans="1:10" ht="15.75">
      <c r="A7" s="54">
        <v>46158</v>
      </c>
      <c r="B7" s="187" t="s">
        <v>24</v>
      </c>
      <c r="C7" s="53">
        <v>7</v>
      </c>
      <c r="D7" s="53">
        <v>0</v>
      </c>
      <c r="E7" s="53">
        <v>3</v>
      </c>
      <c r="F7" s="53">
        <v>6</v>
      </c>
      <c r="G7" s="39">
        <f>(23*D7)+(33*E7)+(56*F7)</f>
        <v>435</v>
      </c>
      <c r="H7" s="40"/>
      <c r="I7" s="259">
        <f>G7+H7</f>
        <v>435</v>
      </c>
      <c r="J7" s="7" t="s">
        <v>25</v>
      </c>
    </row>
    <row r="8" spans="1:10" ht="15.75">
      <c r="A8" s="35">
        <v>46179</v>
      </c>
      <c r="B8" s="118" t="s">
        <v>24</v>
      </c>
      <c r="C8" s="53">
        <v>3</v>
      </c>
      <c r="D8" s="53">
        <v>0</v>
      </c>
      <c r="E8" s="53">
        <v>0</v>
      </c>
      <c r="F8" s="53">
        <v>6</v>
      </c>
      <c r="G8" s="39">
        <f>(23*D8)+(33*E8)+(56*F8)</f>
        <v>336</v>
      </c>
      <c r="H8" s="40"/>
      <c r="I8" s="259">
        <f>G8+H8</f>
        <v>336</v>
      </c>
      <c r="J8" s="53" t="s">
        <v>25</v>
      </c>
    </row>
    <row r="9" spans="1:10" s="257" customFormat="1" ht="15.75">
      <c r="A9" s="35">
        <v>46186</v>
      </c>
      <c r="B9" s="211" t="s">
        <v>24</v>
      </c>
      <c r="C9" s="167">
        <v>2</v>
      </c>
      <c r="D9" s="167">
        <v>0</v>
      </c>
      <c r="E9" s="167">
        <v>0</v>
      </c>
      <c r="F9" s="167">
        <v>3</v>
      </c>
      <c r="G9" s="39">
        <f>(23*D9)+(33*E9)+(56*F9)</f>
        <v>168</v>
      </c>
      <c r="H9" s="40"/>
      <c r="I9" s="259">
        <f>G9+H9</f>
        <v>168</v>
      </c>
      <c r="J9" s="7" t="s">
        <v>25</v>
      </c>
    </row>
    <row r="10" spans="1:10" s="257" customFormat="1" ht="15.75">
      <c r="A10" s="234" t="s">
        <v>179</v>
      </c>
      <c r="B10" s="249" t="s">
        <v>24</v>
      </c>
      <c r="C10" s="241">
        <f>SUM(C5:C9)</f>
        <v>32</v>
      </c>
      <c r="D10" s="241">
        <f t="shared" ref="D10:I10" si="1">SUM(D5:D9)</f>
        <v>2</v>
      </c>
      <c r="E10" s="241">
        <f t="shared" si="1"/>
        <v>10</v>
      </c>
      <c r="F10" s="241">
        <f t="shared" si="1"/>
        <v>33</v>
      </c>
      <c r="G10" s="241">
        <f t="shared" si="1"/>
        <v>2224</v>
      </c>
      <c r="H10" s="242">
        <f t="shared" si="1"/>
        <v>0</v>
      </c>
      <c r="I10" s="242">
        <f t="shared" si="1"/>
        <v>2224</v>
      </c>
      <c r="J10" s="235" t="s">
        <v>25</v>
      </c>
    </row>
    <row r="11" spans="1:10" s="257" customFormat="1" ht="15">
      <c r="A11" s="35">
        <v>46123</v>
      </c>
      <c r="B11" s="7" t="s">
        <v>26</v>
      </c>
      <c r="C11" s="169">
        <v>5</v>
      </c>
      <c r="D11" s="169">
        <v>2</v>
      </c>
      <c r="E11" s="169">
        <v>1</v>
      </c>
      <c r="F11" s="169">
        <v>2</v>
      </c>
      <c r="G11" s="39">
        <f>(23*D11)+(33*E11)+(56*F11)</f>
        <v>191</v>
      </c>
      <c r="H11" s="39"/>
      <c r="I11" s="259">
        <f>G11+H11</f>
        <v>191</v>
      </c>
      <c r="J11" s="41" t="s">
        <v>33</v>
      </c>
    </row>
    <row r="12" spans="1:10" ht="15.75">
      <c r="A12" s="54">
        <v>46144</v>
      </c>
      <c r="B12" s="187" t="s">
        <v>26</v>
      </c>
      <c r="C12" s="53">
        <v>1</v>
      </c>
      <c r="D12" s="53"/>
      <c r="E12" s="53">
        <v>1</v>
      </c>
      <c r="F12" s="53"/>
      <c r="G12" s="39">
        <f>(23*D12)+(33*E12)+(56*F12)</f>
        <v>33</v>
      </c>
      <c r="H12" s="40"/>
      <c r="I12" s="259">
        <f>G12+H12</f>
        <v>33</v>
      </c>
      <c r="J12" s="7" t="s">
        <v>33</v>
      </c>
    </row>
    <row r="13" spans="1:10" ht="15.75">
      <c r="A13" s="54">
        <v>46158</v>
      </c>
      <c r="B13" s="187" t="s">
        <v>26</v>
      </c>
      <c r="C13" s="53">
        <v>3</v>
      </c>
      <c r="D13" s="53">
        <v>0</v>
      </c>
      <c r="E13" s="53">
        <v>1</v>
      </c>
      <c r="F13" s="53">
        <v>2</v>
      </c>
      <c r="G13" s="39">
        <f>(23*D13)+(33*E13)+(56*F13)</f>
        <v>145</v>
      </c>
      <c r="H13" s="40"/>
      <c r="I13" s="259">
        <f>G13+H13</f>
        <v>145</v>
      </c>
      <c r="J13" s="7" t="s">
        <v>33</v>
      </c>
    </row>
    <row r="14" spans="1:10" ht="15.75">
      <c r="A14" s="35">
        <v>46186</v>
      </c>
      <c r="B14" s="211" t="s">
        <v>26</v>
      </c>
      <c r="C14" s="167">
        <v>1</v>
      </c>
      <c r="D14" s="167">
        <v>1</v>
      </c>
      <c r="E14" s="167">
        <v>0</v>
      </c>
      <c r="F14" s="167">
        <v>0</v>
      </c>
      <c r="G14" s="39">
        <f>(23*D14)+(33*E14)+(56*F14)</f>
        <v>23</v>
      </c>
      <c r="H14" s="40"/>
      <c r="I14" s="259">
        <f>G14+H14</f>
        <v>23</v>
      </c>
      <c r="J14" s="7" t="s">
        <v>33</v>
      </c>
    </row>
    <row r="15" spans="1:10" ht="15.75">
      <c r="A15" s="234" t="s">
        <v>179</v>
      </c>
      <c r="B15" s="249" t="s">
        <v>26</v>
      </c>
      <c r="C15" s="241">
        <f>SUM(C11:C14)</f>
        <v>10</v>
      </c>
      <c r="D15" s="241">
        <f t="shared" ref="D15:I15" si="2">SUM(D11:D14)</f>
        <v>3</v>
      </c>
      <c r="E15" s="241">
        <f t="shared" si="2"/>
        <v>3</v>
      </c>
      <c r="F15" s="241">
        <f t="shared" si="2"/>
        <v>4</v>
      </c>
      <c r="G15" s="241">
        <f t="shared" si="2"/>
        <v>392</v>
      </c>
      <c r="H15" s="242">
        <f t="shared" si="2"/>
        <v>0</v>
      </c>
      <c r="I15" s="242">
        <f t="shared" si="2"/>
        <v>392</v>
      </c>
      <c r="J15" s="235" t="s">
        <v>33</v>
      </c>
    </row>
    <row r="16" spans="1:10" ht="15">
      <c r="A16" s="35">
        <v>46123</v>
      </c>
      <c r="B16" s="7" t="s">
        <v>29</v>
      </c>
      <c r="C16" s="169">
        <v>5</v>
      </c>
      <c r="D16" s="169"/>
      <c r="E16" s="169"/>
      <c r="F16" s="169">
        <v>6</v>
      </c>
      <c r="G16" s="39">
        <f>(23*D16)+(33*E16)+(56*F16)</f>
        <v>336</v>
      </c>
      <c r="H16" s="40"/>
      <c r="I16" s="259">
        <f>G16+H16</f>
        <v>336</v>
      </c>
      <c r="J16" s="149" t="s">
        <v>59</v>
      </c>
    </row>
    <row r="17" spans="1:10">
      <c r="A17" s="35">
        <v>46130</v>
      </c>
      <c r="B17" s="7" t="s">
        <v>29</v>
      </c>
      <c r="C17" s="53">
        <v>1</v>
      </c>
      <c r="D17" s="53">
        <v>0</v>
      </c>
      <c r="E17" s="53">
        <v>0</v>
      </c>
      <c r="F17" s="53">
        <v>1</v>
      </c>
      <c r="G17" s="39">
        <f>(23*D17)+(33*E17)+(56*F17)</f>
        <v>56</v>
      </c>
      <c r="H17" s="40"/>
      <c r="I17" s="259">
        <f>G17+H17</f>
        <v>56</v>
      </c>
      <c r="J17" s="149" t="s">
        <v>59</v>
      </c>
    </row>
    <row r="18" spans="1:10" ht="15.75">
      <c r="A18" s="54">
        <v>46144</v>
      </c>
      <c r="B18" s="187" t="s">
        <v>29</v>
      </c>
      <c r="C18" s="53">
        <v>4</v>
      </c>
      <c r="D18" s="53"/>
      <c r="E18" s="53"/>
      <c r="F18" s="53">
        <v>6</v>
      </c>
      <c r="G18" s="39">
        <f>(23*D18)+(33*E18)+(56*F18)</f>
        <v>336</v>
      </c>
      <c r="H18" s="40"/>
      <c r="I18" s="259">
        <f>G18+H18</f>
        <v>336</v>
      </c>
      <c r="J18" s="7" t="s">
        <v>59</v>
      </c>
    </row>
    <row r="19" spans="1:10" ht="15.75">
      <c r="A19" s="54">
        <v>46158</v>
      </c>
      <c r="B19" s="187" t="s">
        <v>29</v>
      </c>
      <c r="C19" s="53">
        <v>4</v>
      </c>
      <c r="D19" s="53">
        <v>1</v>
      </c>
      <c r="E19" s="53">
        <v>0</v>
      </c>
      <c r="F19" s="53">
        <v>4</v>
      </c>
      <c r="G19" s="39">
        <f>(23*D19)+(33*E19)+(56*F19)</f>
        <v>247</v>
      </c>
      <c r="H19" s="40"/>
      <c r="I19" s="259">
        <f>G19+H19</f>
        <v>247</v>
      </c>
      <c r="J19" s="7" t="s">
        <v>59</v>
      </c>
    </row>
    <row r="20" spans="1:10" ht="15.75">
      <c r="A20" s="36">
        <v>46186</v>
      </c>
      <c r="B20" s="210" t="s">
        <v>29</v>
      </c>
      <c r="C20" s="167">
        <v>19</v>
      </c>
      <c r="D20" s="167">
        <v>5</v>
      </c>
      <c r="E20" s="167">
        <v>6</v>
      </c>
      <c r="F20" s="167">
        <v>11</v>
      </c>
      <c r="G20" s="39">
        <f>(23*D20)+(33*E20)+(56*F20)</f>
        <v>929</v>
      </c>
      <c r="H20" s="40">
        <v>1050</v>
      </c>
      <c r="I20" s="259">
        <f>G20+H20</f>
        <v>1979</v>
      </c>
      <c r="J20" s="7" t="s">
        <v>59</v>
      </c>
    </row>
    <row r="21" spans="1:10" ht="15.75">
      <c r="A21" s="239" t="s">
        <v>179</v>
      </c>
      <c r="B21" s="240" t="s">
        <v>29</v>
      </c>
      <c r="C21" s="241">
        <f>SUM(C16:C20)</f>
        <v>33</v>
      </c>
      <c r="D21" s="241">
        <f t="shared" ref="D21:I21" si="3">SUM(D16:D20)</f>
        <v>6</v>
      </c>
      <c r="E21" s="241">
        <f t="shared" si="3"/>
        <v>6</v>
      </c>
      <c r="F21" s="241">
        <f t="shared" si="3"/>
        <v>28</v>
      </c>
      <c r="G21" s="241">
        <f t="shared" si="3"/>
        <v>1904</v>
      </c>
      <c r="H21" s="242">
        <f t="shared" si="3"/>
        <v>1050</v>
      </c>
      <c r="I21" s="242">
        <f t="shared" si="3"/>
        <v>2954</v>
      </c>
      <c r="J21" s="235" t="s">
        <v>59</v>
      </c>
    </row>
    <row r="22" spans="1:10" ht="15">
      <c r="A22" s="35">
        <v>46123</v>
      </c>
      <c r="B22" s="168" t="s">
        <v>32</v>
      </c>
      <c r="C22" s="169">
        <v>3</v>
      </c>
      <c r="D22" s="169"/>
      <c r="E22" s="169"/>
      <c r="F22" s="169">
        <v>4</v>
      </c>
      <c r="G22" s="18">
        <f>(23*D22)+(33*E22)+(56*F22)</f>
        <v>224</v>
      </c>
      <c r="H22" s="40"/>
      <c r="I22" s="259">
        <f>G22+H22</f>
        <v>224</v>
      </c>
      <c r="J22" s="41" t="s">
        <v>34</v>
      </c>
    </row>
    <row r="23" spans="1:10">
      <c r="A23" s="35">
        <v>46130</v>
      </c>
      <c r="B23" s="168" t="s">
        <v>32</v>
      </c>
      <c r="C23" s="53">
        <v>7</v>
      </c>
      <c r="D23" s="53">
        <v>2</v>
      </c>
      <c r="E23" s="53">
        <v>1</v>
      </c>
      <c r="F23" s="53">
        <v>7</v>
      </c>
      <c r="G23" s="18">
        <f>(23*D23)+(33*E23)+(56*F23)</f>
        <v>471</v>
      </c>
      <c r="H23" s="40"/>
      <c r="I23" s="259">
        <f>G23+H23</f>
        <v>471</v>
      </c>
      <c r="J23" s="41" t="s">
        <v>34</v>
      </c>
    </row>
    <row r="24" spans="1:10" ht="15.75">
      <c r="A24" s="219">
        <v>46144</v>
      </c>
      <c r="B24" s="222" t="s">
        <v>32</v>
      </c>
      <c r="C24" s="89">
        <v>6</v>
      </c>
      <c r="D24" s="89"/>
      <c r="E24" s="89">
        <v>3</v>
      </c>
      <c r="F24" s="89">
        <v>5</v>
      </c>
      <c r="G24" s="177">
        <f>(23*D24)+(33*E24)+(56*F24)</f>
        <v>379</v>
      </c>
      <c r="H24" s="84"/>
      <c r="I24" s="261">
        <f>G24+H24</f>
        <v>379</v>
      </c>
      <c r="J24" s="58" t="s">
        <v>34</v>
      </c>
    </row>
    <row r="25" spans="1:10" ht="15.75">
      <c r="A25" s="54">
        <v>46158</v>
      </c>
      <c r="B25" s="187" t="s">
        <v>32</v>
      </c>
      <c r="C25" s="114">
        <v>2</v>
      </c>
      <c r="D25" s="114">
        <v>0</v>
      </c>
      <c r="E25" s="114">
        <v>0</v>
      </c>
      <c r="F25" s="114">
        <v>3</v>
      </c>
      <c r="G25" s="18">
        <f>(23*D25)+(33*E25)+(56*F25)</f>
        <v>168</v>
      </c>
      <c r="H25" s="40"/>
      <c r="I25" s="259">
        <f>G25+H25</f>
        <v>168</v>
      </c>
      <c r="J25" s="7" t="s">
        <v>34</v>
      </c>
    </row>
    <row r="26" spans="1:10" ht="15.75">
      <c r="A26" s="266">
        <v>46179</v>
      </c>
      <c r="B26" s="226" t="s">
        <v>32</v>
      </c>
      <c r="C26" s="53">
        <v>38</v>
      </c>
      <c r="D26" s="53">
        <v>10</v>
      </c>
      <c r="E26" s="53">
        <v>10</v>
      </c>
      <c r="F26" s="53">
        <v>23</v>
      </c>
      <c r="G26" s="18">
        <f>(23*D26)+(33*E26)+(56*F26)</f>
        <v>1848</v>
      </c>
      <c r="H26" s="40">
        <v>800</v>
      </c>
      <c r="I26" s="259">
        <f>G26+H26</f>
        <v>2648</v>
      </c>
      <c r="J26" s="233" t="s">
        <v>34</v>
      </c>
    </row>
    <row r="27" spans="1:10" ht="15.75">
      <c r="A27" s="35">
        <v>46186</v>
      </c>
      <c r="B27" s="223" t="s">
        <v>32</v>
      </c>
      <c r="C27" s="167">
        <v>6</v>
      </c>
      <c r="D27" s="167">
        <v>1</v>
      </c>
      <c r="E27" s="167">
        <v>1</v>
      </c>
      <c r="F27" s="167">
        <v>5</v>
      </c>
      <c r="G27" s="18">
        <f>(23*D27)+(33*E27)+(56*F27)</f>
        <v>336</v>
      </c>
      <c r="H27" s="40"/>
      <c r="I27" s="259">
        <f>G27+H27</f>
        <v>336</v>
      </c>
      <c r="J27" s="7" t="s">
        <v>34</v>
      </c>
    </row>
    <row r="28" spans="1:10" ht="15.75">
      <c r="A28" s="239" t="s">
        <v>179</v>
      </c>
      <c r="B28" s="240" t="s">
        <v>32</v>
      </c>
      <c r="C28" s="241">
        <f>SUM(C22:C27)</f>
        <v>62</v>
      </c>
      <c r="D28" s="241">
        <f t="shared" ref="D28:I28" si="4">SUM(D22:D27)</f>
        <v>13</v>
      </c>
      <c r="E28" s="241">
        <f t="shared" si="4"/>
        <v>15</v>
      </c>
      <c r="F28" s="241">
        <f t="shared" si="4"/>
        <v>47</v>
      </c>
      <c r="G28" s="241">
        <f t="shared" si="4"/>
        <v>3426</v>
      </c>
      <c r="H28" s="242">
        <f t="shared" si="4"/>
        <v>800</v>
      </c>
      <c r="I28" s="242">
        <f t="shared" si="4"/>
        <v>4226</v>
      </c>
      <c r="J28" s="235" t="s">
        <v>34</v>
      </c>
    </row>
    <row r="29" spans="1:10" ht="15.75">
      <c r="A29" s="54">
        <v>46144</v>
      </c>
      <c r="B29" s="227" t="s">
        <v>135</v>
      </c>
      <c r="C29" s="53">
        <v>9</v>
      </c>
      <c r="D29" s="53"/>
      <c r="E29" s="53">
        <v>2</v>
      </c>
      <c r="F29" s="53">
        <v>13</v>
      </c>
      <c r="G29" s="18">
        <f>(23*D29)+(33*E29)+(56*F29)</f>
        <v>794</v>
      </c>
      <c r="H29" s="40"/>
      <c r="I29" s="259">
        <f>G29+H29</f>
        <v>794</v>
      </c>
      <c r="J29" s="7" t="s">
        <v>22</v>
      </c>
    </row>
    <row r="30" spans="1:10" ht="15.75">
      <c r="A30" s="54">
        <v>46158</v>
      </c>
      <c r="B30" s="227" t="s">
        <v>135</v>
      </c>
      <c r="C30" s="53">
        <v>4</v>
      </c>
      <c r="D30" s="53">
        <v>0</v>
      </c>
      <c r="E30" s="53">
        <v>1</v>
      </c>
      <c r="F30" s="53">
        <v>4</v>
      </c>
      <c r="G30" s="18">
        <f>(23*D30)+(33*E30)+(56*F30)</f>
        <v>257</v>
      </c>
      <c r="H30" s="40"/>
      <c r="I30" s="259">
        <f>G30+H30</f>
        <v>257</v>
      </c>
      <c r="J30" s="7" t="s">
        <v>22</v>
      </c>
    </row>
    <row r="31" spans="1:10" ht="15.75">
      <c r="A31" s="35">
        <v>46179</v>
      </c>
      <c r="B31" s="221" t="s">
        <v>135</v>
      </c>
      <c r="C31" s="53">
        <v>5</v>
      </c>
      <c r="D31" s="53">
        <v>0</v>
      </c>
      <c r="E31" s="53">
        <v>1</v>
      </c>
      <c r="F31" s="53">
        <v>6</v>
      </c>
      <c r="G31" s="18">
        <f>(23*D31)+(33*E31)+(56*F31)</f>
        <v>369</v>
      </c>
      <c r="H31" s="40"/>
      <c r="I31" s="259">
        <f>G31+H31</f>
        <v>369</v>
      </c>
      <c r="J31" s="53" t="s">
        <v>22</v>
      </c>
    </row>
    <row r="32" spans="1:10" ht="15.75">
      <c r="A32" s="35">
        <v>46186</v>
      </c>
      <c r="B32" s="223" t="s">
        <v>135</v>
      </c>
      <c r="C32" s="167">
        <v>1</v>
      </c>
      <c r="D32" s="167">
        <v>0</v>
      </c>
      <c r="E32" s="167">
        <v>0</v>
      </c>
      <c r="F32" s="167">
        <v>1</v>
      </c>
      <c r="G32" s="18">
        <f>(23*D32)+(33*E32)+(56*F32)</f>
        <v>56</v>
      </c>
      <c r="H32" s="40"/>
      <c r="I32" s="259">
        <f>G32+H32</f>
        <v>56</v>
      </c>
      <c r="J32" s="7" t="s">
        <v>22</v>
      </c>
    </row>
    <row r="33" spans="1:10" ht="15">
      <c r="A33" s="35">
        <v>46123</v>
      </c>
      <c r="B33" s="168" t="s">
        <v>21</v>
      </c>
      <c r="C33" s="169">
        <v>3</v>
      </c>
      <c r="D33" s="169"/>
      <c r="E33" s="169"/>
      <c r="F33" s="169">
        <v>6</v>
      </c>
      <c r="G33" s="18">
        <f>(23*D33)+(33*E33)+(56*F33)</f>
        <v>336</v>
      </c>
      <c r="H33" s="40"/>
      <c r="I33" s="259">
        <f>G33+H33</f>
        <v>336</v>
      </c>
      <c r="J33" s="41" t="s">
        <v>22</v>
      </c>
    </row>
    <row r="34" spans="1:10">
      <c r="A34" s="35">
        <v>46130</v>
      </c>
      <c r="B34" s="168" t="s">
        <v>21</v>
      </c>
      <c r="C34" s="53">
        <v>4</v>
      </c>
      <c r="D34" s="53">
        <v>0</v>
      </c>
      <c r="E34" s="53">
        <v>0</v>
      </c>
      <c r="F34" s="53">
        <v>6</v>
      </c>
      <c r="G34" s="18">
        <f>(23*D34)+(33*E34)+(56*F34)</f>
        <v>336</v>
      </c>
      <c r="H34" s="40"/>
      <c r="I34" s="259">
        <f>G34+H34</f>
        <v>336</v>
      </c>
      <c r="J34" s="41" t="s">
        <v>22</v>
      </c>
    </row>
    <row r="35" spans="1:10">
      <c r="A35" s="239" t="s">
        <v>179</v>
      </c>
      <c r="B35" s="243" t="s">
        <v>21</v>
      </c>
      <c r="C35" s="244">
        <f>SUM(C29:C34)</f>
        <v>26</v>
      </c>
      <c r="D35" s="244">
        <f t="shared" ref="D35:I35" si="5">SUM(D29:D34)</f>
        <v>0</v>
      </c>
      <c r="E35" s="244">
        <f t="shared" si="5"/>
        <v>4</v>
      </c>
      <c r="F35" s="244">
        <f t="shared" si="5"/>
        <v>36</v>
      </c>
      <c r="G35" s="244">
        <f t="shared" si="5"/>
        <v>2148</v>
      </c>
      <c r="H35" s="238">
        <f t="shared" si="5"/>
        <v>0</v>
      </c>
      <c r="I35" s="260">
        <f t="shared" si="5"/>
        <v>2148</v>
      </c>
      <c r="J35" s="245" t="s">
        <v>22</v>
      </c>
    </row>
    <row r="36" spans="1:10" ht="15">
      <c r="A36" s="35">
        <v>46123</v>
      </c>
      <c r="B36" s="168" t="s">
        <v>35</v>
      </c>
      <c r="C36" s="169">
        <v>1</v>
      </c>
      <c r="D36" s="169"/>
      <c r="E36" s="169"/>
      <c r="F36" s="169">
        <v>1</v>
      </c>
      <c r="G36" s="18">
        <f>(23*D36)+(33*E36)+(56*F36)</f>
        <v>56</v>
      </c>
      <c r="H36" s="40"/>
      <c r="I36" s="259">
        <f>G36+H36</f>
        <v>56</v>
      </c>
      <c r="J36" s="41" t="s">
        <v>56</v>
      </c>
    </row>
    <row r="37" spans="1:10" ht="15.75">
      <c r="A37" s="36">
        <v>46144</v>
      </c>
      <c r="B37" s="229" t="s">
        <v>35</v>
      </c>
      <c r="C37" s="53">
        <v>98</v>
      </c>
      <c r="D37" s="53">
        <v>23</v>
      </c>
      <c r="E37" s="53">
        <v>32</v>
      </c>
      <c r="F37" s="53">
        <v>57</v>
      </c>
      <c r="G37" s="18">
        <f>(23*D37)+(33*E37)+(56*F37)</f>
        <v>4777</v>
      </c>
      <c r="H37" s="39">
        <v>1350</v>
      </c>
      <c r="I37" s="259">
        <f>G37+H37</f>
        <v>6127</v>
      </c>
      <c r="J37" s="7" t="s">
        <v>56</v>
      </c>
    </row>
    <row r="38" spans="1:10" ht="15.75">
      <c r="A38" s="54">
        <v>46158</v>
      </c>
      <c r="B38" s="225" t="s">
        <v>35</v>
      </c>
      <c r="C38" s="53">
        <v>1</v>
      </c>
      <c r="D38" s="53">
        <v>0</v>
      </c>
      <c r="E38" s="53">
        <v>1</v>
      </c>
      <c r="F38" s="53">
        <v>0</v>
      </c>
      <c r="G38" s="39">
        <f>(23*D38)+(33*E38)+(56*F38)</f>
        <v>33</v>
      </c>
      <c r="H38" s="40"/>
      <c r="I38" s="259">
        <f>G38+H38</f>
        <v>33</v>
      </c>
      <c r="J38" s="7" t="s">
        <v>56</v>
      </c>
    </row>
    <row r="39" spans="1:10" ht="15.75">
      <c r="A39" s="123">
        <v>46179</v>
      </c>
      <c r="B39" s="118" t="s">
        <v>35</v>
      </c>
      <c r="C39" s="53">
        <v>3</v>
      </c>
      <c r="D39" s="53">
        <v>1</v>
      </c>
      <c r="E39" s="53">
        <v>1</v>
      </c>
      <c r="F39" s="53">
        <v>2</v>
      </c>
      <c r="G39" s="18">
        <f>(23*D39)+(33*E39)+(56*F39)</f>
        <v>168</v>
      </c>
      <c r="H39" s="40"/>
      <c r="I39" s="259">
        <f>G39+H39</f>
        <v>168</v>
      </c>
      <c r="J39" s="53" t="s">
        <v>56</v>
      </c>
    </row>
    <row r="40" spans="1:10" ht="15.75">
      <c r="A40" s="239" t="s">
        <v>179</v>
      </c>
      <c r="B40" s="246" t="s">
        <v>35</v>
      </c>
      <c r="C40" s="247">
        <f>SUM(C36:C39)</f>
        <v>103</v>
      </c>
      <c r="D40" s="247">
        <f t="shared" ref="D40:I40" si="6">SUM(D36:D39)</f>
        <v>24</v>
      </c>
      <c r="E40" s="247">
        <f t="shared" si="6"/>
        <v>34</v>
      </c>
      <c r="F40" s="247">
        <f t="shared" si="6"/>
        <v>60</v>
      </c>
      <c r="G40" s="247">
        <f t="shared" si="6"/>
        <v>5034</v>
      </c>
      <c r="H40" s="248">
        <f t="shared" si="6"/>
        <v>1350</v>
      </c>
      <c r="I40" s="262">
        <f t="shared" si="6"/>
        <v>6384</v>
      </c>
      <c r="J40" s="244" t="s">
        <v>56</v>
      </c>
    </row>
    <row r="41" spans="1:10" ht="15">
      <c r="A41" s="123">
        <v>46123</v>
      </c>
      <c r="B41" s="7" t="s">
        <v>27</v>
      </c>
      <c r="C41" s="169">
        <v>2</v>
      </c>
      <c r="D41" s="169"/>
      <c r="E41" s="169"/>
      <c r="F41" s="169">
        <v>3</v>
      </c>
      <c r="G41" s="18">
        <f>(23*D41)+(33*E41)+(56*F41)</f>
        <v>168</v>
      </c>
      <c r="H41" s="40"/>
      <c r="I41" s="259">
        <f>G41+H41</f>
        <v>168</v>
      </c>
      <c r="J41" s="41" t="s">
        <v>28</v>
      </c>
    </row>
    <row r="42" spans="1:10" ht="15.75">
      <c r="A42" s="147">
        <v>46144</v>
      </c>
      <c r="B42" s="187" t="s">
        <v>27</v>
      </c>
      <c r="C42" s="53">
        <v>14</v>
      </c>
      <c r="D42" s="53">
        <v>4</v>
      </c>
      <c r="E42" s="53">
        <v>5</v>
      </c>
      <c r="F42" s="53">
        <v>7</v>
      </c>
      <c r="G42" s="18">
        <f>(23*D42)+(33*E42)+(56*F42)</f>
        <v>649</v>
      </c>
      <c r="H42" s="40"/>
      <c r="I42" s="259">
        <f>G42+H42</f>
        <v>649</v>
      </c>
      <c r="J42" s="7" t="s">
        <v>28</v>
      </c>
    </row>
    <row r="43" spans="1:10" ht="15.75">
      <c r="A43" s="147">
        <v>46158</v>
      </c>
      <c r="B43" s="187" t="s">
        <v>27</v>
      </c>
      <c r="C43" s="53">
        <v>4</v>
      </c>
      <c r="D43" s="53">
        <v>0</v>
      </c>
      <c r="E43" s="53">
        <v>1</v>
      </c>
      <c r="F43" s="53">
        <v>3</v>
      </c>
      <c r="G43" s="18">
        <f>(23*D43)+(33*E43)+(56*F43)</f>
        <v>201</v>
      </c>
      <c r="H43" s="40"/>
      <c r="I43" s="259">
        <f>G43+H43</f>
        <v>201</v>
      </c>
      <c r="J43" s="7" t="s">
        <v>28</v>
      </c>
    </row>
    <row r="44" spans="1:10" ht="15.75">
      <c r="A44" s="123">
        <v>46179</v>
      </c>
      <c r="B44" s="118" t="s">
        <v>27</v>
      </c>
      <c r="C44" s="53">
        <v>3</v>
      </c>
      <c r="D44" s="53">
        <v>0</v>
      </c>
      <c r="E44" s="53">
        <v>1</v>
      </c>
      <c r="F44" s="53">
        <v>2</v>
      </c>
      <c r="G44" s="18">
        <f>(23*D44)+(33*E44)+(56*F44)</f>
        <v>145</v>
      </c>
      <c r="H44" s="40"/>
      <c r="I44" s="259">
        <f>G44+H44</f>
        <v>145</v>
      </c>
      <c r="J44" s="53" t="s">
        <v>28</v>
      </c>
    </row>
    <row r="45" spans="1:10" ht="15.75">
      <c r="A45" s="123">
        <v>46186</v>
      </c>
      <c r="B45" s="211" t="s">
        <v>27</v>
      </c>
      <c r="C45" s="167">
        <v>4</v>
      </c>
      <c r="D45" s="167">
        <v>0</v>
      </c>
      <c r="E45" s="167">
        <v>2</v>
      </c>
      <c r="F45" s="167">
        <v>3</v>
      </c>
      <c r="G45" s="18">
        <f>(23*D45)+(33*E45)+(56*F45)</f>
        <v>234</v>
      </c>
      <c r="H45" s="40"/>
      <c r="I45" s="259">
        <f>G45+H45</f>
        <v>234</v>
      </c>
      <c r="J45" s="53" t="s">
        <v>28</v>
      </c>
    </row>
    <row r="46" spans="1:10" ht="15.75">
      <c r="A46" s="239" t="s">
        <v>179</v>
      </c>
      <c r="B46" s="249" t="s">
        <v>27</v>
      </c>
      <c r="C46" s="241">
        <f>SUM(C41:C45)</f>
        <v>27</v>
      </c>
      <c r="D46" s="241">
        <f t="shared" ref="D46:I46" si="7">SUM(D41:D45)</f>
        <v>4</v>
      </c>
      <c r="E46" s="241">
        <f t="shared" si="7"/>
        <v>9</v>
      </c>
      <c r="F46" s="241">
        <f t="shared" si="7"/>
        <v>18</v>
      </c>
      <c r="G46" s="241">
        <f t="shared" si="7"/>
        <v>1397</v>
      </c>
      <c r="H46" s="242">
        <f t="shared" si="7"/>
        <v>0</v>
      </c>
      <c r="I46" s="242">
        <f t="shared" si="7"/>
        <v>1397</v>
      </c>
      <c r="J46" s="244" t="s">
        <v>28</v>
      </c>
    </row>
    <row r="47" spans="1:10" ht="15">
      <c r="A47" s="123">
        <v>46123</v>
      </c>
      <c r="B47" s="7" t="s">
        <v>36</v>
      </c>
      <c r="C47" s="169">
        <v>11</v>
      </c>
      <c r="D47" s="169">
        <v>1</v>
      </c>
      <c r="E47" s="169"/>
      <c r="F47" s="169">
        <v>13</v>
      </c>
      <c r="G47" s="18">
        <f>(23*D47)+(33*E47)+(56*F47)</f>
        <v>751</v>
      </c>
      <c r="H47" s="40"/>
      <c r="I47" s="259">
        <f>G47+H47</f>
        <v>751</v>
      </c>
      <c r="J47" s="7" t="s">
        <v>56</v>
      </c>
    </row>
    <row r="48" spans="1:10" ht="15.75">
      <c r="A48" s="147">
        <v>46144</v>
      </c>
      <c r="B48" s="187" t="s">
        <v>36</v>
      </c>
      <c r="C48" s="53">
        <v>2</v>
      </c>
      <c r="D48" s="53"/>
      <c r="E48" s="53"/>
      <c r="F48" s="53">
        <v>4</v>
      </c>
      <c r="G48" s="18">
        <f>(23*D48)+(33*E48)+(56*F48)</f>
        <v>224</v>
      </c>
      <c r="H48" s="40"/>
      <c r="I48" s="259">
        <f>G48+H48</f>
        <v>224</v>
      </c>
      <c r="J48" s="7" t="s">
        <v>56</v>
      </c>
    </row>
    <row r="49" spans="1:10" ht="15.75">
      <c r="A49" s="147">
        <v>46158</v>
      </c>
      <c r="B49" s="187" t="s">
        <v>36</v>
      </c>
      <c r="C49" s="53">
        <v>115</v>
      </c>
      <c r="D49" s="53">
        <v>28</v>
      </c>
      <c r="E49" s="53">
        <v>35</v>
      </c>
      <c r="F49" s="53">
        <v>69</v>
      </c>
      <c r="G49" s="18">
        <f>(23*D49)+(33*E49)+(56*F49)</f>
        <v>5663</v>
      </c>
      <c r="H49" s="40">
        <v>2800</v>
      </c>
      <c r="I49" s="259">
        <f>G49+H49</f>
        <v>8463</v>
      </c>
      <c r="J49" s="41" t="s">
        <v>37</v>
      </c>
    </row>
    <row r="50" spans="1:10" ht="15.75">
      <c r="A50" s="123">
        <v>46179</v>
      </c>
      <c r="B50" s="118" t="s">
        <v>36</v>
      </c>
      <c r="C50" s="53">
        <v>4</v>
      </c>
      <c r="D50" s="53">
        <v>0</v>
      </c>
      <c r="E50" s="53">
        <v>0</v>
      </c>
      <c r="F50" s="53">
        <v>5</v>
      </c>
      <c r="G50" s="18">
        <f>(23*D50)+(33*E50)+(56*F50)</f>
        <v>280</v>
      </c>
      <c r="H50" s="40"/>
      <c r="I50" s="259">
        <f>G50+H50</f>
        <v>280</v>
      </c>
      <c r="J50" s="7" t="s">
        <v>37</v>
      </c>
    </row>
    <row r="51" spans="1:10" ht="15.75">
      <c r="A51" s="123">
        <v>46186</v>
      </c>
      <c r="B51" s="211" t="s">
        <v>36</v>
      </c>
      <c r="C51" s="167">
        <v>13</v>
      </c>
      <c r="D51" s="167">
        <v>2</v>
      </c>
      <c r="E51" s="167">
        <v>7</v>
      </c>
      <c r="F51" s="167">
        <v>4</v>
      </c>
      <c r="G51" s="18">
        <f>(23*D51)+(33*E51)+(56*F51)</f>
        <v>501</v>
      </c>
      <c r="H51" s="40"/>
      <c r="I51" s="259">
        <f>G51+H51</f>
        <v>501</v>
      </c>
      <c r="J51" s="7" t="s">
        <v>37</v>
      </c>
    </row>
    <row r="52" spans="1:10" ht="15.75">
      <c r="A52" s="239" t="s">
        <v>179</v>
      </c>
      <c r="B52" s="249" t="s">
        <v>36</v>
      </c>
      <c r="C52" s="241">
        <f>SUM(C47:C51)</f>
        <v>145</v>
      </c>
      <c r="D52" s="241">
        <f t="shared" ref="D52:I52" si="8">SUM(D47:D51)</f>
        <v>31</v>
      </c>
      <c r="E52" s="241">
        <f t="shared" si="8"/>
        <v>42</v>
      </c>
      <c r="F52" s="241">
        <f t="shared" si="8"/>
        <v>95</v>
      </c>
      <c r="G52" s="241">
        <f t="shared" si="8"/>
        <v>7419</v>
      </c>
      <c r="H52" s="242">
        <f t="shared" si="8"/>
        <v>2800</v>
      </c>
      <c r="I52" s="242">
        <f t="shared" si="8"/>
        <v>10219</v>
      </c>
      <c r="J52" s="244" t="s">
        <v>37</v>
      </c>
    </row>
    <row r="53" spans="1:10" ht="15">
      <c r="A53" s="123">
        <v>46123</v>
      </c>
      <c r="B53" s="7" t="s">
        <v>42</v>
      </c>
      <c r="C53" s="169">
        <v>5</v>
      </c>
      <c r="D53" s="169"/>
      <c r="E53" s="169"/>
      <c r="F53" s="169">
        <v>7</v>
      </c>
      <c r="G53" s="18">
        <f>(23*D53)+(33*E53)+(56*F53)</f>
        <v>392</v>
      </c>
      <c r="H53" s="40"/>
      <c r="I53" s="259">
        <f>G53+H53</f>
        <v>392</v>
      </c>
      <c r="J53" s="7" t="s">
        <v>60</v>
      </c>
    </row>
    <row r="54" spans="1:10">
      <c r="A54" s="123">
        <v>46130</v>
      </c>
      <c r="B54" s="7" t="s">
        <v>42</v>
      </c>
      <c r="C54" s="53">
        <v>2</v>
      </c>
      <c r="D54" s="53">
        <v>0</v>
      </c>
      <c r="E54" s="53">
        <v>0</v>
      </c>
      <c r="F54" s="53">
        <v>3</v>
      </c>
      <c r="G54" s="18">
        <f>(23*D54)+(33*E54)+(56*F54)</f>
        <v>168</v>
      </c>
      <c r="H54" s="40"/>
      <c r="I54" s="259">
        <f>G54+H54</f>
        <v>168</v>
      </c>
      <c r="J54" s="7" t="s">
        <v>60</v>
      </c>
    </row>
    <row r="55" spans="1:10" ht="15.75">
      <c r="A55" s="147">
        <v>46144</v>
      </c>
      <c r="B55" s="187" t="s">
        <v>42</v>
      </c>
      <c r="C55" s="53">
        <v>1</v>
      </c>
      <c r="D55" s="53"/>
      <c r="E55" s="53"/>
      <c r="F55" s="53">
        <v>1</v>
      </c>
      <c r="G55" s="18">
        <f>(23*D55)+(33*E55)+(56*F55)</f>
        <v>56</v>
      </c>
      <c r="H55" s="40"/>
      <c r="I55" s="259">
        <f>G55+H55</f>
        <v>56</v>
      </c>
      <c r="J55" s="7" t="s">
        <v>60</v>
      </c>
    </row>
    <row r="56" spans="1:10" ht="15.75">
      <c r="A56" s="147">
        <v>46158</v>
      </c>
      <c r="B56" s="187" t="s">
        <v>42</v>
      </c>
      <c r="C56" s="53">
        <v>15</v>
      </c>
      <c r="D56" s="53">
        <v>3</v>
      </c>
      <c r="E56" s="53">
        <v>7</v>
      </c>
      <c r="F56" s="53">
        <v>8</v>
      </c>
      <c r="G56" s="18">
        <f>(23*D56)+(33*E56)+(56*F56)</f>
        <v>748</v>
      </c>
      <c r="H56" s="40"/>
      <c r="I56" s="259">
        <f>G56+H56</f>
        <v>748</v>
      </c>
      <c r="J56" s="7" t="s">
        <v>60</v>
      </c>
    </row>
    <row r="57" spans="1:10" ht="15.75">
      <c r="A57" s="123">
        <v>46186</v>
      </c>
      <c r="B57" s="211" t="s">
        <v>42</v>
      </c>
      <c r="C57" s="167">
        <v>9</v>
      </c>
      <c r="D57" s="167">
        <v>0</v>
      </c>
      <c r="E57" s="167">
        <v>4</v>
      </c>
      <c r="F57" s="167">
        <v>6</v>
      </c>
      <c r="G57" s="18">
        <f>(23*D57)+(33*E57)+(56*F57)</f>
        <v>468</v>
      </c>
      <c r="H57" s="40"/>
      <c r="I57" s="259">
        <f>G57+H57</f>
        <v>468</v>
      </c>
      <c r="J57" s="7" t="s">
        <v>60</v>
      </c>
    </row>
    <row r="58" spans="1:10" ht="15.75">
      <c r="A58" s="239" t="s">
        <v>179</v>
      </c>
      <c r="B58" s="249" t="s">
        <v>42</v>
      </c>
      <c r="C58" s="241">
        <f>SUM(C53:C57)</f>
        <v>32</v>
      </c>
      <c r="D58" s="241">
        <f t="shared" ref="D58:I58" si="9">SUM(D53:D57)</f>
        <v>3</v>
      </c>
      <c r="E58" s="241">
        <f t="shared" si="9"/>
        <v>11</v>
      </c>
      <c r="F58" s="241">
        <f t="shared" si="9"/>
        <v>25</v>
      </c>
      <c r="G58" s="241">
        <f t="shared" si="9"/>
        <v>1832</v>
      </c>
      <c r="H58" s="242">
        <f t="shared" si="9"/>
        <v>0</v>
      </c>
      <c r="I58" s="242">
        <f t="shared" si="9"/>
        <v>1832</v>
      </c>
      <c r="J58" s="235" t="s">
        <v>60</v>
      </c>
    </row>
    <row r="59" spans="1:10" ht="15">
      <c r="A59" s="123">
        <v>46123</v>
      </c>
      <c r="B59" s="7" t="s">
        <v>38</v>
      </c>
      <c r="C59" s="169">
        <v>1</v>
      </c>
      <c r="D59" s="169">
        <v>1</v>
      </c>
      <c r="E59" s="169"/>
      <c r="F59" s="169">
        <v>0</v>
      </c>
      <c r="G59" s="18">
        <f>(23*D59)+(33*E59)+(56*F59)</f>
        <v>23</v>
      </c>
      <c r="H59" s="40"/>
      <c r="I59" s="259">
        <f>G59+H59</f>
        <v>23</v>
      </c>
      <c r="J59" s="7" t="s">
        <v>39</v>
      </c>
    </row>
    <row r="60" spans="1:10">
      <c r="A60" s="123">
        <v>46130</v>
      </c>
      <c r="B60" s="7" t="s">
        <v>38</v>
      </c>
      <c r="C60" s="53">
        <v>8</v>
      </c>
      <c r="D60" s="53">
        <v>2</v>
      </c>
      <c r="E60" s="53">
        <v>0</v>
      </c>
      <c r="F60" s="53">
        <v>8</v>
      </c>
      <c r="G60" s="18">
        <f>(23*D60)+(33*E60)+(56*F60)</f>
        <v>494</v>
      </c>
      <c r="H60" s="40"/>
      <c r="I60" s="259">
        <f>G60+H60</f>
        <v>494</v>
      </c>
      <c r="J60" s="7" t="s">
        <v>39</v>
      </c>
    </row>
    <row r="61" spans="1:10" ht="15.75">
      <c r="A61" s="147">
        <v>46144</v>
      </c>
      <c r="B61" s="224" t="s">
        <v>38</v>
      </c>
      <c r="C61" s="230">
        <v>1</v>
      </c>
      <c r="D61" s="230"/>
      <c r="E61" s="230"/>
      <c r="F61" s="230">
        <v>2</v>
      </c>
      <c r="G61" s="18">
        <f>(23*D61)+(33*E61)+(56*F61)</f>
        <v>112</v>
      </c>
      <c r="H61" s="84"/>
      <c r="I61" s="261">
        <f>G61+H61</f>
        <v>112</v>
      </c>
      <c r="J61" s="7" t="s">
        <v>39</v>
      </c>
    </row>
    <row r="62" spans="1:10" ht="15.75">
      <c r="A62" s="147">
        <v>46158</v>
      </c>
      <c r="B62" s="187" t="s">
        <v>38</v>
      </c>
      <c r="C62" s="114">
        <v>1</v>
      </c>
      <c r="D62" s="114">
        <v>0</v>
      </c>
      <c r="E62" s="114">
        <v>0</v>
      </c>
      <c r="F62" s="114">
        <v>2</v>
      </c>
      <c r="G62" s="190">
        <f>(23*D62)+(33*E62)+(56*F62)</f>
        <v>112</v>
      </c>
      <c r="H62" s="40"/>
      <c r="I62" s="259">
        <f>G62+H62</f>
        <v>112</v>
      </c>
      <c r="J62" s="7" t="s">
        <v>39</v>
      </c>
    </row>
    <row r="63" spans="1:10" ht="15.75">
      <c r="A63" s="76">
        <v>46179</v>
      </c>
      <c r="B63" s="205" t="s">
        <v>38</v>
      </c>
      <c r="C63" s="53">
        <v>58</v>
      </c>
      <c r="D63" s="53">
        <v>11</v>
      </c>
      <c r="E63" s="53">
        <v>11</v>
      </c>
      <c r="F63" s="53">
        <v>52</v>
      </c>
      <c r="G63" s="190">
        <f>(23*D63)+(33*E63)+(56*F63)</f>
        <v>3528</v>
      </c>
      <c r="H63" s="40">
        <v>150</v>
      </c>
      <c r="I63" s="259">
        <f>G63+H63</f>
        <v>3678</v>
      </c>
      <c r="J63" s="58" t="s">
        <v>39</v>
      </c>
    </row>
    <row r="64" spans="1:10" ht="15.75">
      <c r="A64" s="123">
        <v>46186</v>
      </c>
      <c r="B64" s="211" t="s">
        <v>38</v>
      </c>
      <c r="C64" s="167">
        <v>3</v>
      </c>
      <c r="D64" s="167">
        <v>0</v>
      </c>
      <c r="E64" s="167">
        <v>0</v>
      </c>
      <c r="F64" s="167">
        <v>5</v>
      </c>
      <c r="G64" s="190">
        <f>(23*D64)+(33*E64)+(56*F64)</f>
        <v>280</v>
      </c>
      <c r="H64" s="40"/>
      <c r="I64" s="259">
        <f>G64+H64</f>
        <v>280</v>
      </c>
      <c r="J64" s="7" t="s">
        <v>39</v>
      </c>
    </row>
    <row r="65" spans="1:10" ht="15.75">
      <c r="A65" s="239" t="s">
        <v>179</v>
      </c>
      <c r="B65" s="249" t="s">
        <v>38</v>
      </c>
      <c r="C65" s="241">
        <f>SUM(C59:C64)</f>
        <v>72</v>
      </c>
      <c r="D65" s="241">
        <f t="shared" ref="D65:I65" si="10">SUM(D59:D64)</f>
        <v>14</v>
      </c>
      <c r="E65" s="241">
        <f t="shared" si="10"/>
        <v>11</v>
      </c>
      <c r="F65" s="241">
        <f t="shared" si="10"/>
        <v>69</v>
      </c>
      <c r="G65" s="241">
        <f t="shared" si="10"/>
        <v>4549</v>
      </c>
      <c r="H65" s="242">
        <f t="shared" si="10"/>
        <v>150</v>
      </c>
      <c r="I65" s="242">
        <f t="shared" si="10"/>
        <v>4699</v>
      </c>
      <c r="J65" s="244" t="s">
        <v>39</v>
      </c>
    </row>
    <row r="66" spans="1:10" ht="15">
      <c r="A66" s="123">
        <v>46123</v>
      </c>
      <c r="B66" s="7" t="s">
        <v>48</v>
      </c>
      <c r="C66" s="169">
        <v>4</v>
      </c>
      <c r="D66" s="169"/>
      <c r="E66" s="169"/>
      <c r="F66" s="169">
        <v>4</v>
      </c>
      <c r="G66" s="190">
        <f>(23*D66)+(33*E66)+(56*F66)</f>
        <v>224</v>
      </c>
      <c r="H66" s="40"/>
      <c r="I66" s="259">
        <f>G66+H66</f>
        <v>224</v>
      </c>
      <c r="J66" s="7" t="s">
        <v>61</v>
      </c>
    </row>
    <row r="67" spans="1:10">
      <c r="A67" s="123">
        <v>46130</v>
      </c>
      <c r="B67" s="7" t="s">
        <v>48</v>
      </c>
      <c r="C67" s="53">
        <v>4</v>
      </c>
      <c r="D67" s="53">
        <v>1</v>
      </c>
      <c r="E67" s="53">
        <v>1</v>
      </c>
      <c r="F67" s="53">
        <v>4</v>
      </c>
      <c r="G67" s="190">
        <f>(23*D67)+(33*E67)+(56*F67)</f>
        <v>280</v>
      </c>
      <c r="H67" s="40"/>
      <c r="I67" s="259">
        <f>G67+H67</f>
        <v>280</v>
      </c>
      <c r="J67" s="7" t="s">
        <v>61</v>
      </c>
    </row>
    <row r="68" spans="1:10" ht="15.75">
      <c r="A68" s="147">
        <v>46144</v>
      </c>
      <c r="B68" s="187" t="s">
        <v>48</v>
      </c>
      <c r="C68" s="53">
        <v>10</v>
      </c>
      <c r="D68" s="53"/>
      <c r="E68" s="53">
        <v>2</v>
      </c>
      <c r="F68" s="53">
        <v>11</v>
      </c>
      <c r="G68" s="190">
        <f>(23*D68)+(33*E68)+(56*F68)</f>
        <v>682</v>
      </c>
      <c r="H68" s="40"/>
      <c r="I68" s="259">
        <f>G68+H68</f>
        <v>682</v>
      </c>
      <c r="J68" s="7" t="s">
        <v>61</v>
      </c>
    </row>
    <row r="69" spans="1:10" ht="15.75">
      <c r="A69" s="147">
        <v>46158</v>
      </c>
      <c r="B69" s="187" t="s">
        <v>48</v>
      </c>
      <c r="C69" s="53">
        <v>2</v>
      </c>
      <c r="D69" s="53">
        <v>0</v>
      </c>
      <c r="E69" s="53">
        <v>0</v>
      </c>
      <c r="F69" s="53">
        <v>4</v>
      </c>
      <c r="G69" s="190">
        <f>(23*D69)+(33*E69)+(56*F69)</f>
        <v>224</v>
      </c>
      <c r="H69" s="40"/>
      <c r="I69" s="259">
        <f>G69+H69</f>
        <v>224</v>
      </c>
      <c r="J69" s="7" t="s">
        <v>61</v>
      </c>
    </row>
    <row r="70" spans="1:10" ht="15.75">
      <c r="A70" s="123">
        <v>46179</v>
      </c>
      <c r="B70" s="118" t="s">
        <v>48</v>
      </c>
      <c r="C70" s="53">
        <v>7</v>
      </c>
      <c r="D70" s="53">
        <v>1</v>
      </c>
      <c r="E70" s="53">
        <v>2</v>
      </c>
      <c r="F70" s="53">
        <v>8</v>
      </c>
      <c r="G70" s="190">
        <f>(23*D70)+(33*E70)+(56*F70)</f>
        <v>537</v>
      </c>
      <c r="H70" s="40"/>
      <c r="I70" s="259">
        <f>G70+H70</f>
        <v>537</v>
      </c>
      <c r="J70" s="7" t="s">
        <v>61</v>
      </c>
    </row>
    <row r="71" spans="1:10" ht="15.75">
      <c r="A71" s="123">
        <v>46186</v>
      </c>
      <c r="B71" s="211" t="s">
        <v>48</v>
      </c>
      <c r="C71" s="167">
        <v>6</v>
      </c>
      <c r="D71" s="167">
        <v>0</v>
      </c>
      <c r="E71" s="167">
        <v>2</v>
      </c>
      <c r="F71" s="167">
        <v>8</v>
      </c>
      <c r="G71" s="190">
        <f>(23*D71)+(33*E71)+(56*F71)</f>
        <v>514</v>
      </c>
      <c r="H71" s="40"/>
      <c r="I71" s="259">
        <f>G71+H71</f>
        <v>514</v>
      </c>
      <c r="J71" s="7" t="s">
        <v>61</v>
      </c>
    </row>
    <row r="72" spans="1:10" ht="15.75">
      <c r="A72" s="239" t="s">
        <v>179</v>
      </c>
      <c r="B72" s="249" t="s">
        <v>48</v>
      </c>
      <c r="C72" s="241">
        <f>SUM(C66:C71)</f>
        <v>33</v>
      </c>
      <c r="D72" s="241">
        <f t="shared" ref="D72:I72" si="11">SUM(D66:D71)</f>
        <v>2</v>
      </c>
      <c r="E72" s="241">
        <f t="shared" si="11"/>
        <v>7</v>
      </c>
      <c r="F72" s="241">
        <f t="shared" si="11"/>
        <v>39</v>
      </c>
      <c r="G72" s="241">
        <f t="shared" si="11"/>
        <v>2461</v>
      </c>
      <c r="H72" s="242">
        <f t="shared" si="11"/>
        <v>0</v>
      </c>
      <c r="I72" s="242">
        <f t="shared" si="11"/>
        <v>2461</v>
      </c>
      <c r="J72" s="235" t="s">
        <v>61</v>
      </c>
    </row>
    <row r="73" spans="1:10" ht="15">
      <c r="A73" s="123">
        <v>46123</v>
      </c>
      <c r="B73" s="7" t="s">
        <v>40</v>
      </c>
      <c r="C73" s="169">
        <v>3</v>
      </c>
      <c r="D73" s="169"/>
      <c r="E73" s="169"/>
      <c r="F73" s="169">
        <v>5</v>
      </c>
      <c r="G73" s="190">
        <f>(23*D73)+(33*E73)+(56*F73)</f>
        <v>280</v>
      </c>
      <c r="H73" s="40"/>
      <c r="I73" s="259">
        <f>G73+H73</f>
        <v>280</v>
      </c>
      <c r="J73" s="232" t="s">
        <v>41</v>
      </c>
    </row>
    <row r="74" spans="1:10" ht="15.75">
      <c r="A74" s="76">
        <v>46144</v>
      </c>
      <c r="B74" s="186" t="s">
        <v>40</v>
      </c>
      <c r="C74" s="53">
        <v>28</v>
      </c>
      <c r="D74" s="53">
        <v>3</v>
      </c>
      <c r="E74" s="53">
        <v>9</v>
      </c>
      <c r="F74" s="53">
        <v>22</v>
      </c>
      <c r="G74" s="190">
        <f>(23*D74)+(33*E74)+(56*F74)</f>
        <v>1598</v>
      </c>
      <c r="H74" s="40">
        <v>1450</v>
      </c>
      <c r="I74" s="259">
        <f>G74+H74</f>
        <v>3048</v>
      </c>
      <c r="J74" s="7" t="s">
        <v>41</v>
      </c>
    </row>
    <row r="75" spans="1:10" ht="15.75">
      <c r="A75" s="147">
        <v>46158</v>
      </c>
      <c r="B75" s="187" t="s">
        <v>40</v>
      </c>
      <c r="C75" s="53">
        <v>8</v>
      </c>
      <c r="D75" s="53">
        <v>1</v>
      </c>
      <c r="E75" s="53">
        <v>1</v>
      </c>
      <c r="F75" s="53">
        <v>10</v>
      </c>
      <c r="G75" s="190">
        <f>(23*D75)+(33*E75)+(56*F75)</f>
        <v>616</v>
      </c>
      <c r="H75" s="40"/>
      <c r="I75" s="259">
        <f>G75+H75</f>
        <v>616</v>
      </c>
      <c r="J75" s="7" t="s">
        <v>41</v>
      </c>
    </row>
    <row r="76" spans="1:10" ht="15.75">
      <c r="A76" s="123">
        <v>46179</v>
      </c>
      <c r="B76" s="118" t="s">
        <v>40</v>
      </c>
      <c r="C76" s="53">
        <v>5</v>
      </c>
      <c r="D76" s="53">
        <v>0</v>
      </c>
      <c r="E76" s="53">
        <v>1</v>
      </c>
      <c r="F76" s="53">
        <v>6</v>
      </c>
      <c r="G76" s="190">
        <f>(23*D76)+(33*E76)+(56*F76)</f>
        <v>369</v>
      </c>
      <c r="H76" s="40"/>
      <c r="I76" s="259">
        <f>G76+H76</f>
        <v>369</v>
      </c>
      <c r="J76" s="208" t="s">
        <v>41</v>
      </c>
    </row>
    <row r="77" spans="1:10" ht="15.75">
      <c r="A77" s="123">
        <v>46186</v>
      </c>
      <c r="B77" s="211" t="s">
        <v>40</v>
      </c>
      <c r="C77" s="167">
        <v>12</v>
      </c>
      <c r="D77" s="167">
        <v>6</v>
      </c>
      <c r="E77" s="167">
        <v>0</v>
      </c>
      <c r="F77" s="167">
        <v>10</v>
      </c>
      <c r="G77" s="190">
        <f>(23*D77)+(33*E77)+(56*F77)</f>
        <v>698</v>
      </c>
      <c r="H77" s="40"/>
      <c r="I77" s="259">
        <f>G77+H77</f>
        <v>698</v>
      </c>
      <c r="J77" s="7" t="s">
        <v>41</v>
      </c>
    </row>
    <row r="78" spans="1:10" ht="15.75">
      <c r="A78" s="239" t="s">
        <v>179</v>
      </c>
      <c r="B78" s="249" t="s">
        <v>40</v>
      </c>
      <c r="C78" s="241">
        <f>SUM(C73:C77)</f>
        <v>56</v>
      </c>
      <c r="D78" s="241">
        <f t="shared" ref="D78:I78" si="12">SUM(D73:D77)</f>
        <v>10</v>
      </c>
      <c r="E78" s="241">
        <f t="shared" si="12"/>
        <v>11</v>
      </c>
      <c r="F78" s="241">
        <f t="shared" si="12"/>
        <v>53</v>
      </c>
      <c r="G78" s="241">
        <f t="shared" si="12"/>
        <v>3561</v>
      </c>
      <c r="H78" s="242">
        <f t="shared" si="12"/>
        <v>1450</v>
      </c>
      <c r="I78" s="242">
        <f t="shared" si="12"/>
        <v>5011</v>
      </c>
      <c r="J78" s="235" t="s">
        <v>41</v>
      </c>
    </row>
    <row r="79" spans="1:10" ht="15">
      <c r="A79" s="123">
        <v>46123</v>
      </c>
      <c r="B79" s="7" t="s">
        <v>43</v>
      </c>
      <c r="C79" s="169">
        <v>2</v>
      </c>
      <c r="D79" s="169"/>
      <c r="E79" s="169">
        <v>1</v>
      </c>
      <c r="F79" s="169">
        <v>1</v>
      </c>
      <c r="G79" s="190">
        <f>(23*D79)+(33*E79)+(56*F79)</f>
        <v>89</v>
      </c>
      <c r="H79" s="40"/>
      <c r="I79" s="259">
        <f>G79+H79</f>
        <v>89</v>
      </c>
      <c r="J79" s="41" t="s">
        <v>44</v>
      </c>
    </row>
    <row r="80" spans="1:10">
      <c r="A80" s="123">
        <v>46130</v>
      </c>
      <c r="B80" s="7" t="s">
        <v>43</v>
      </c>
      <c r="C80" s="53">
        <v>4</v>
      </c>
      <c r="D80" s="53">
        <v>1</v>
      </c>
      <c r="E80" s="53">
        <v>2</v>
      </c>
      <c r="F80" s="53">
        <v>1</v>
      </c>
      <c r="G80" s="190">
        <f>(23*D80)+(33*E80)+(56*F80)</f>
        <v>145</v>
      </c>
      <c r="H80" s="40"/>
      <c r="I80" s="259">
        <f>G80+H80</f>
        <v>145</v>
      </c>
      <c r="J80" s="41" t="s">
        <v>44</v>
      </c>
    </row>
    <row r="81" spans="1:10" ht="15.75">
      <c r="A81" s="147">
        <v>46144</v>
      </c>
      <c r="B81" s="187" t="s">
        <v>43</v>
      </c>
      <c r="C81" s="53">
        <v>6</v>
      </c>
      <c r="D81" s="53"/>
      <c r="E81" s="53">
        <v>3</v>
      </c>
      <c r="F81" s="53">
        <v>5</v>
      </c>
      <c r="G81" s="190">
        <f>(23*D81)+(33*E81)+(56*F81)</f>
        <v>379</v>
      </c>
      <c r="H81" s="40"/>
      <c r="I81" s="259">
        <f>G81+H81</f>
        <v>379</v>
      </c>
      <c r="J81" s="7" t="s">
        <v>44</v>
      </c>
    </row>
    <row r="82" spans="1:10" ht="15.75">
      <c r="A82" s="147">
        <v>46158</v>
      </c>
      <c r="B82" s="187" t="s">
        <v>43</v>
      </c>
      <c r="C82" s="53">
        <v>1</v>
      </c>
      <c r="D82" s="53">
        <v>0</v>
      </c>
      <c r="E82" s="53">
        <v>0</v>
      </c>
      <c r="F82" s="53">
        <v>2</v>
      </c>
      <c r="G82" s="190">
        <f>(23*D82)+(33*E82)+(56*F82)</f>
        <v>112</v>
      </c>
      <c r="H82" s="40"/>
      <c r="I82" s="259">
        <f>G82+H82</f>
        <v>112</v>
      </c>
      <c r="J82" s="7" t="s">
        <v>44</v>
      </c>
    </row>
    <row r="83" spans="1:10" ht="15.75">
      <c r="A83" s="36">
        <v>46179</v>
      </c>
      <c r="B83" s="205" t="s">
        <v>43</v>
      </c>
      <c r="C83" s="53">
        <v>64</v>
      </c>
      <c r="D83" s="53">
        <v>9</v>
      </c>
      <c r="E83" s="53">
        <v>22</v>
      </c>
      <c r="F83" s="53">
        <v>54</v>
      </c>
      <c r="G83" s="39">
        <f>(23*D83)+(33*E83)+(56*F83)</f>
        <v>3957</v>
      </c>
      <c r="H83" s="40">
        <v>1850</v>
      </c>
      <c r="I83" s="259">
        <f>G83+H83</f>
        <v>5807</v>
      </c>
      <c r="J83" s="53" t="s">
        <v>44</v>
      </c>
    </row>
    <row r="84" spans="1:10" ht="15.75">
      <c r="A84" s="35">
        <v>46186</v>
      </c>
      <c r="B84" s="228" t="s">
        <v>43</v>
      </c>
      <c r="C84" s="231">
        <v>8</v>
      </c>
      <c r="D84" s="231">
        <v>1</v>
      </c>
      <c r="E84" s="231">
        <v>2</v>
      </c>
      <c r="F84" s="231">
        <v>9</v>
      </c>
      <c r="G84" s="190">
        <f>(23*D84)+(33*E84)+(56*F84)</f>
        <v>593</v>
      </c>
      <c r="H84" s="180"/>
      <c r="I84" s="259">
        <f>G84+H84</f>
        <v>593</v>
      </c>
      <c r="J84" s="7" t="s">
        <v>44</v>
      </c>
    </row>
    <row r="85" spans="1:10" ht="15.75">
      <c r="A85" s="239" t="s">
        <v>179</v>
      </c>
      <c r="B85" s="250" t="s">
        <v>43</v>
      </c>
      <c r="C85" s="251">
        <f>SUM(C79:C84)</f>
        <v>85</v>
      </c>
      <c r="D85" s="251">
        <f t="shared" ref="D85:I85" si="13">SUM(D79:D84)</f>
        <v>11</v>
      </c>
      <c r="E85" s="251">
        <f t="shared" si="13"/>
        <v>30</v>
      </c>
      <c r="F85" s="251">
        <f t="shared" si="13"/>
        <v>72</v>
      </c>
      <c r="G85" s="251">
        <f t="shared" si="13"/>
        <v>5275</v>
      </c>
      <c r="H85" s="252">
        <f t="shared" si="13"/>
        <v>1850</v>
      </c>
      <c r="I85" s="252">
        <f t="shared" si="13"/>
        <v>7125</v>
      </c>
      <c r="J85" s="235" t="s">
        <v>44</v>
      </c>
    </row>
    <row r="86" spans="1:10" ht="15">
      <c r="A86" s="35">
        <v>46123</v>
      </c>
      <c r="B86" s="7" t="s">
        <v>46</v>
      </c>
      <c r="C86" s="169">
        <v>3</v>
      </c>
      <c r="D86" s="169"/>
      <c r="E86" s="169"/>
      <c r="F86" s="169">
        <v>5</v>
      </c>
      <c r="G86" s="190">
        <f>(23*D86)+(33*E86)+(56*F86)</f>
        <v>280</v>
      </c>
      <c r="H86" s="40"/>
      <c r="I86" s="259">
        <f>G86+H86</f>
        <v>280</v>
      </c>
      <c r="J86" s="41" t="s">
        <v>47</v>
      </c>
    </row>
    <row r="87" spans="1:10">
      <c r="A87" s="36">
        <v>46130</v>
      </c>
      <c r="B87" s="55" t="s">
        <v>46</v>
      </c>
      <c r="C87" s="53">
        <v>259</v>
      </c>
      <c r="D87" s="53">
        <v>73</v>
      </c>
      <c r="E87" s="53">
        <v>74</v>
      </c>
      <c r="F87" s="53">
        <v>163</v>
      </c>
      <c r="G87" s="190">
        <f>(23*D87)+(33*E87)+(56*F87)</f>
        <v>13249</v>
      </c>
      <c r="H87" s="40">
        <v>2800</v>
      </c>
      <c r="I87" s="259">
        <f>G87+H87</f>
        <v>16049</v>
      </c>
      <c r="J87" s="41" t="s">
        <v>47</v>
      </c>
    </row>
    <row r="88" spans="1:10" ht="15.75">
      <c r="A88" s="54">
        <v>46144</v>
      </c>
      <c r="B88" s="187" t="s">
        <v>46</v>
      </c>
      <c r="C88" s="53">
        <v>14</v>
      </c>
      <c r="D88" s="53"/>
      <c r="E88" s="53">
        <v>3</v>
      </c>
      <c r="F88" s="53">
        <v>14</v>
      </c>
      <c r="G88" s="190">
        <f>(23*D88)+(33*E88)+(56*F88)</f>
        <v>883</v>
      </c>
      <c r="H88" s="40"/>
      <c r="I88" s="259">
        <f>G88+H88</f>
        <v>883</v>
      </c>
      <c r="J88" s="7" t="s">
        <v>47</v>
      </c>
    </row>
    <row r="89" spans="1:10" ht="15.75">
      <c r="A89" s="54">
        <v>46158</v>
      </c>
      <c r="B89" s="187" t="s">
        <v>46</v>
      </c>
      <c r="C89" s="53">
        <v>6</v>
      </c>
      <c r="D89" s="53">
        <v>2</v>
      </c>
      <c r="E89" s="53">
        <v>1</v>
      </c>
      <c r="F89" s="53">
        <v>5</v>
      </c>
      <c r="G89" s="190">
        <f>(23*D89)+(33*E89)+(56*F89)</f>
        <v>359</v>
      </c>
      <c r="H89" s="40"/>
      <c r="I89" s="259">
        <f>G89+H89</f>
        <v>359</v>
      </c>
      <c r="J89" s="7" t="s">
        <v>47</v>
      </c>
    </row>
    <row r="90" spans="1:10" ht="15.75">
      <c r="A90" s="35">
        <v>46179</v>
      </c>
      <c r="B90" s="118" t="s">
        <v>46</v>
      </c>
      <c r="C90" s="53">
        <v>38</v>
      </c>
      <c r="D90" s="53">
        <v>13</v>
      </c>
      <c r="E90" s="53">
        <v>9</v>
      </c>
      <c r="F90" s="53">
        <v>25</v>
      </c>
      <c r="G90" s="190">
        <f>(23*D90)+(33*E90)+(56*F90)</f>
        <v>1996</v>
      </c>
      <c r="H90" s="40"/>
      <c r="I90" s="259">
        <f>G90+H90</f>
        <v>1996</v>
      </c>
      <c r="J90" s="53" t="s">
        <v>47</v>
      </c>
    </row>
    <row r="91" spans="1:10" ht="15.75">
      <c r="A91" s="35">
        <v>46186</v>
      </c>
      <c r="B91" s="211" t="s">
        <v>46</v>
      </c>
      <c r="C91" s="167">
        <v>4</v>
      </c>
      <c r="D91" s="167">
        <v>0</v>
      </c>
      <c r="E91" s="167">
        <v>0</v>
      </c>
      <c r="F91" s="167">
        <v>7</v>
      </c>
      <c r="G91" s="190">
        <f>(23*D91)+(33*E91)+(56*F91)</f>
        <v>392</v>
      </c>
      <c r="H91" s="40"/>
      <c r="I91" s="259">
        <f>G91+H91</f>
        <v>392</v>
      </c>
      <c r="J91" s="7" t="s">
        <v>47</v>
      </c>
    </row>
    <row r="92" spans="1:10" ht="15.75">
      <c r="A92" s="239" t="s">
        <v>179</v>
      </c>
      <c r="B92" s="249" t="s">
        <v>46</v>
      </c>
      <c r="C92" s="241">
        <f>SUM(C86:C91)</f>
        <v>324</v>
      </c>
      <c r="D92" s="241">
        <f t="shared" ref="D92:I92" si="14">SUM(D86:D91)</f>
        <v>88</v>
      </c>
      <c r="E92" s="241">
        <f t="shared" si="14"/>
        <v>87</v>
      </c>
      <c r="F92" s="241">
        <f t="shared" si="14"/>
        <v>219</v>
      </c>
      <c r="G92" s="241">
        <f t="shared" si="14"/>
        <v>17159</v>
      </c>
      <c r="H92" s="242">
        <f t="shared" si="14"/>
        <v>2800</v>
      </c>
      <c r="I92" s="242">
        <f t="shared" si="14"/>
        <v>19959</v>
      </c>
      <c r="J92" s="235" t="s">
        <v>47</v>
      </c>
    </row>
    <row r="93" spans="1:10" ht="15">
      <c r="A93" s="35">
        <v>46123</v>
      </c>
      <c r="B93" s="7" t="s">
        <v>49</v>
      </c>
      <c r="C93" s="169">
        <v>5</v>
      </c>
      <c r="D93" s="169">
        <v>1</v>
      </c>
      <c r="E93" s="169">
        <v>2</v>
      </c>
      <c r="F93" s="169">
        <v>3</v>
      </c>
      <c r="G93" s="190">
        <f>(23*D93)+(33*E93)+(56*F93)</f>
        <v>257</v>
      </c>
      <c r="H93" s="40"/>
      <c r="I93" s="259">
        <f>G93+H93</f>
        <v>257</v>
      </c>
      <c r="J93" s="41" t="s">
        <v>50</v>
      </c>
    </row>
    <row r="94" spans="1:10" ht="15.75">
      <c r="A94" s="54">
        <v>46144</v>
      </c>
      <c r="B94" s="187" t="s">
        <v>49</v>
      </c>
      <c r="C94" s="53">
        <v>11</v>
      </c>
      <c r="D94" s="53">
        <v>2</v>
      </c>
      <c r="E94" s="53">
        <v>5</v>
      </c>
      <c r="F94" s="53">
        <v>5</v>
      </c>
      <c r="G94" s="190">
        <f>(23*D94)+(33*E94)+(56*F94)</f>
        <v>491</v>
      </c>
      <c r="H94" s="40"/>
      <c r="I94" s="259">
        <f>G94+H94</f>
        <v>491</v>
      </c>
      <c r="J94" s="7" t="s">
        <v>50</v>
      </c>
    </row>
    <row r="95" spans="1:10" ht="15.75">
      <c r="A95" s="54">
        <v>46158</v>
      </c>
      <c r="B95" s="187" t="s">
        <v>49</v>
      </c>
      <c r="C95" s="53">
        <v>5</v>
      </c>
      <c r="D95" s="53">
        <v>1</v>
      </c>
      <c r="E95" s="53">
        <v>1</v>
      </c>
      <c r="F95" s="53">
        <v>3</v>
      </c>
      <c r="G95" s="190">
        <f>(23*D95)+(33*E95)+(56*F95)</f>
        <v>224</v>
      </c>
      <c r="H95" s="40"/>
      <c r="I95" s="259">
        <f>G95+H95</f>
        <v>224</v>
      </c>
      <c r="J95" s="7" t="s">
        <v>50</v>
      </c>
    </row>
    <row r="96" spans="1:10" ht="15.75">
      <c r="A96" s="35">
        <v>46179</v>
      </c>
      <c r="B96" s="118" t="s">
        <v>49</v>
      </c>
      <c r="C96" s="53">
        <v>3</v>
      </c>
      <c r="D96" s="53">
        <v>0</v>
      </c>
      <c r="E96" s="53">
        <v>0</v>
      </c>
      <c r="F96" s="53">
        <v>5</v>
      </c>
      <c r="G96" s="190">
        <f>(23*D96)+(33*E96)+(56*F96)</f>
        <v>280</v>
      </c>
      <c r="H96" s="40"/>
      <c r="I96" s="259">
        <f>G96+H96</f>
        <v>280</v>
      </c>
      <c r="J96" s="53" t="s">
        <v>50</v>
      </c>
    </row>
    <row r="97" spans="1:10" ht="15.75">
      <c r="A97" s="35">
        <v>46186</v>
      </c>
      <c r="B97" s="211" t="s">
        <v>49</v>
      </c>
      <c r="C97" s="167">
        <v>2</v>
      </c>
      <c r="D97" s="167">
        <v>0</v>
      </c>
      <c r="E97" s="167">
        <v>1</v>
      </c>
      <c r="F97" s="167">
        <v>2</v>
      </c>
      <c r="G97" s="190">
        <f>(23*D97)+(33*E97)+(56*F97)</f>
        <v>145</v>
      </c>
      <c r="H97" s="40"/>
      <c r="I97" s="259">
        <f>G97+H97</f>
        <v>145</v>
      </c>
      <c r="J97" s="7" t="s">
        <v>50</v>
      </c>
    </row>
    <row r="98" spans="1:10" ht="15.75">
      <c r="A98" s="239" t="s">
        <v>179</v>
      </c>
      <c r="B98" s="249" t="s">
        <v>49</v>
      </c>
      <c r="C98" s="241">
        <f>SUM(C93:C97)</f>
        <v>26</v>
      </c>
      <c r="D98" s="241">
        <f t="shared" ref="D98:I98" si="15">SUM(D93:D97)</f>
        <v>4</v>
      </c>
      <c r="E98" s="241">
        <f t="shared" si="15"/>
        <v>9</v>
      </c>
      <c r="F98" s="241">
        <f t="shared" si="15"/>
        <v>18</v>
      </c>
      <c r="G98" s="241">
        <f t="shared" si="15"/>
        <v>1397</v>
      </c>
      <c r="H98" s="242">
        <f t="shared" si="15"/>
        <v>0</v>
      </c>
      <c r="I98" s="242">
        <f t="shared" si="15"/>
        <v>1397</v>
      </c>
      <c r="J98" s="235" t="s">
        <v>50</v>
      </c>
    </row>
    <row r="99" spans="1:10" ht="15">
      <c r="A99" s="35">
        <v>46123</v>
      </c>
      <c r="B99" s="7" t="s">
        <v>51</v>
      </c>
      <c r="C99" s="169">
        <v>4</v>
      </c>
      <c r="D99" s="169"/>
      <c r="E99" s="169">
        <v>2</v>
      </c>
      <c r="F99" s="169">
        <v>2</v>
      </c>
      <c r="G99" s="190">
        <f>(23*D99)+(33*E99)+(56*F99)</f>
        <v>178</v>
      </c>
      <c r="H99" s="40"/>
      <c r="I99" s="259">
        <f>G99+H99</f>
        <v>178</v>
      </c>
      <c r="J99" s="41" t="s">
        <v>52</v>
      </c>
    </row>
    <row r="100" spans="1:10">
      <c r="A100" s="35">
        <v>46130</v>
      </c>
      <c r="B100" s="7" t="s">
        <v>51</v>
      </c>
      <c r="C100" s="53">
        <v>2</v>
      </c>
      <c r="D100" s="53">
        <v>0</v>
      </c>
      <c r="E100" s="53">
        <v>0</v>
      </c>
      <c r="F100" s="53">
        <v>3</v>
      </c>
      <c r="G100" s="190">
        <f>(23*D100)+(33*E100)+(56*F100)</f>
        <v>168</v>
      </c>
      <c r="H100" s="40"/>
      <c r="I100" s="259">
        <f>G100+H100</f>
        <v>168</v>
      </c>
      <c r="J100" s="41" t="s">
        <v>52</v>
      </c>
    </row>
    <row r="101" spans="1:10" ht="15.75">
      <c r="A101" s="54">
        <v>46144</v>
      </c>
      <c r="B101" s="187" t="s">
        <v>51</v>
      </c>
      <c r="C101" s="53">
        <v>12</v>
      </c>
      <c r="D101" s="53">
        <v>1</v>
      </c>
      <c r="E101" s="53">
        <v>4</v>
      </c>
      <c r="F101" s="53">
        <v>12</v>
      </c>
      <c r="G101" s="190">
        <f>(23*D101)+(33*E101)+(56*F101)</f>
        <v>827</v>
      </c>
      <c r="H101" s="40"/>
      <c r="I101" s="259">
        <f>G101+H101</f>
        <v>827</v>
      </c>
      <c r="J101" s="7" t="s">
        <v>52</v>
      </c>
    </row>
    <row r="102" spans="1:10" ht="15.75">
      <c r="A102" s="54">
        <v>46158</v>
      </c>
      <c r="B102" s="187" t="s">
        <v>51</v>
      </c>
      <c r="C102" s="53">
        <v>4</v>
      </c>
      <c r="D102" s="53">
        <v>0</v>
      </c>
      <c r="E102" s="53">
        <v>2</v>
      </c>
      <c r="F102" s="53">
        <v>3</v>
      </c>
      <c r="G102" s="190">
        <f>(23*D102)+(33*E102)+(56*F102)</f>
        <v>234</v>
      </c>
      <c r="H102" s="40"/>
      <c r="I102" s="259">
        <f>G102+H102</f>
        <v>234</v>
      </c>
      <c r="J102" s="191" t="s">
        <v>52</v>
      </c>
    </row>
    <row r="103" spans="1:10" ht="15.75">
      <c r="A103" s="35">
        <v>46179</v>
      </c>
      <c r="B103" s="118" t="s">
        <v>51</v>
      </c>
      <c r="C103" s="53">
        <v>4</v>
      </c>
      <c r="D103" s="53">
        <v>0</v>
      </c>
      <c r="E103" s="53">
        <v>1</v>
      </c>
      <c r="F103" s="53">
        <v>4</v>
      </c>
      <c r="G103" s="39">
        <f>(23*D103)+(33*E103)+(56*F103)</f>
        <v>257</v>
      </c>
      <c r="H103" s="40"/>
      <c r="I103" s="259">
        <f>G103+H103</f>
        <v>257</v>
      </c>
      <c r="J103" s="53" t="s">
        <v>52</v>
      </c>
    </row>
    <row r="104" spans="1:10" ht="15.75">
      <c r="A104" s="36">
        <v>46186</v>
      </c>
      <c r="B104" s="210" t="s">
        <v>51</v>
      </c>
      <c r="C104" s="167">
        <v>141</v>
      </c>
      <c r="D104" s="167">
        <v>33</v>
      </c>
      <c r="E104" s="167">
        <v>41</v>
      </c>
      <c r="F104" s="167">
        <v>98</v>
      </c>
      <c r="G104" s="190">
        <f>(23*D104)+(33*E104)+(56*F104)</f>
        <v>7600</v>
      </c>
      <c r="H104" s="40">
        <v>1750</v>
      </c>
      <c r="I104" s="259">
        <f>G104+H104</f>
        <v>9350</v>
      </c>
      <c r="J104" s="7" t="s">
        <v>52</v>
      </c>
    </row>
    <row r="105" spans="1:10" ht="15.75">
      <c r="A105" s="239" t="s">
        <v>179</v>
      </c>
      <c r="B105" s="249" t="s">
        <v>51</v>
      </c>
      <c r="C105" s="241">
        <f>SUM(C99:C104)</f>
        <v>167</v>
      </c>
      <c r="D105" s="241">
        <f t="shared" ref="D105:I105" si="16">SUM(D99:D104)</f>
        <v>34</v>
      </c>
      <c r="E105" s="241">
        <f t="shared" si="16"/>
        <v>50</v>
      </c>
      <c r="F105" s="241">
        <f t="shared" si="16"/>
        <v>122</v>
      </c>
      <c r="G105" s="241">
        <f t="shared" si="16"/>
        <v>9264</v>
      </c>
      <c r="H105" s="242">
        <f t="shared" si="16"/>
        <v>1750</v>
      </c>
      <c r="I105" s="242">
        <f t="shared" si="16"/>
        <v>11014</v>
      </c>
      <c r="J105" s="235" t="s">
        <v>52</v>
      </c>
    </row>
    <row r="106" spans="1:10" ht="15">
      <c r="A106" s="36">
        <v>46123</v>
      </c>
      <c r="B106" s="55" t="s">
        <v>53</v>
      </c>
      <c r="C106" s="167">
        <v>164</v>
      </c>
      <c r="D106" s="167">
        <v>28</v>
      </c>
      <c r="E106" s="167">
        <v>58</v>
      </c>
      <c r="F106" s="167">
        <v>118</v>
      </c>
      <c r="G106" s="190">
        <f>(23*D106)+(33*E106)+(56*F106)</f>
        <v>9166</v>
      </c>
      <c r="H106" s="40">
        <v>2800</v>
      </c>
      <c r="I106" s="259">
        <f>G106+H106</f>
        <v>11966</v>
      </c>
      <c r="J106" s="41" t="s">
        <v>54</v>
      </c>
    </row>
    <row r="107" spans="1:10">
      <c r="A107" s="35">
        <v>46130</v>
      </c>
      <c r="B107" s="7" t="s">
        <v>53</v>
      </c>
      <c r="C107" s="53">
        <v>1</v>
      </c>
      <c r="D107" s="53">
        <v>0</v>
      </c>
      <c r="E107" s="53">
        <v>0</v>
      </c>
      <c r="F107" s="53">
        <v>1</v>
      </c>
      <c r="G107" s="190">
        <f>(23*D107)+(33*E107)+(56*F107)</f>
        <v>56</v>
      </c>
      <c r="H107" s="40"/>
      <c r="I107" s="259">
        <f>G107+H107</f>
        <v>56</v>
      </c>
      <c r="J107" s="41" t="s">
        <v>54</v>
      </c>
    </row>
    <row r="108" spans="1:10" ht="15.75">
      <c r="A108" s="54">
        <v>46144</v>
      </c>
      <c r="B108" s="187" t="s">
        <v>53</v>
      </c>
      <c r="C108" s="53">
        <v>9</v>
      </c>
      <c r="D108" s="53">
        <v>2</v>
      </c>
      <c r="E108" s="53">
        <v>5</v>
      </c>
      <c r="F108" s="53">
        <v>2</v>
      </c>
      <c r="G108" s="190">
        <f>(23*D108)+(33*E108)+(56*F108)</f>
        <v>323</v>
      </c>
      <c r="H108" s="40"/>
      <c r="I108" s="259">
        <f>G108+H108</f>
        <v>323</v>
      </c>
      <c r="J108" s="7" t="s">
        <v>54</v>
      </c>
    </row>
    <row r="109" spans="1:10" ht="15">
      <c r="A109" s="54">
        <v>46158</v>
      </c>
      <c r="B109" s="192" t="s">
        <v>53</v>
      </c>
      <c r="C109" s="53">
        <v>19</v>
      </c>
      <c r="D109" s="53">
        <v>5</v>
      </c>
      <c r="E109" s="53">
        <v>5</v>
      </c>
      <c r="F109" s="53">
        <v>12</v>
      </c>
      <c r="G109" s="190">
        <f>(23*D109)+(33*E109)+(56*F109)</f>
        <v>952</v>
      </c>
      <c r="H109" s="40"/>
      <c r="I109" s="259">
        <f>G109+H109</f>
        <v>952</v>
      </c>
      <c r="J109" s="7" t="s">
        <v>54</v>
      </c>
    </row>
    <row r="110" spans="1:10">
      <c r="A110" s="35">
        <v>46179</v>
      </c>
      <c r="B110" s="206" t="s">
        <v>53</v>
      </c>
      <c r="C110" s="53">
        <v>1</v>
      </c>
      <c r="D110" s="53">
        <v>0</v>
      </c>
      <c r="E110" s="53">
        <v>0</v>
      </c>
      <c r="F110" s="53">
        <v>1</v>
      </c>
      <c r="G110" s="190">
        <f>(23*D110)+(33*E110)+(56*F110)</f>
        <v>56</v>
      </c>
      <c r="H110" s="40"/>
      <c r="I110" s="259">
        <f>G110+H110</f>
        <v>56</v>
      </c>
      <c r="J110" s="53" t="s">
        <v>54</v>
      </c>
    </row>
    <row r="111" spans="1:10" ht="15.75">
      <c r="A111" s="35">
        <v>46186</v>
      </c>
      <c r="B111" s="211" t="s">
        <v>53</v>
      </c>
      <c r="C111" s="167">
        <v>1</v>
      </c>
      <c r="D111" s="167">
        <v>0</v>
      </c>
      <c r="E111" s="167">
        <v>0</v>
      </c>
      <c r="F111" s="167">
        <v>2</v>
      </c>
      <c r="G111" s="190">
        <f>(23*D111)+(33*E111)+(56*F111)</f>
        <v>112</v>
      </c>
      <c r="H111" s="40"/>
      <c r="I111" s="259">
        <f>G111+H111</f>
        <v>112</v>
      </c>
      <c r="J111" s="7" t="s">
        <v>54</v>
      </c>
    </row>
    <row r="112" spans="1:10" ht="15.75">
      <c r="A112" s="234" t="s">
        <v>179</v>
      </c>
      <c r="B112" s="249" t="s">
        <v>53</v>
      </c>
      <c r="C112" s="241">
        <f>SUM(C106:C111)</f>
        <v>195</v>
      </c>
      <c r="D112" s="241">
        <f t="shared" ref="D112:I112" si="17">SUM(D106:D111)</f>
        <v>35</v>
      </c>
      <c r="E112" s="241">
        <f t="shared" si="17"/>
        <v>68</v>
      </c>
      <c r="F112" s="241">
        <f t="shared" si="17"/>
        <v>136</v>
      </c>
      <c r="G112" s="241">
        <f t="shared" si="17"/>
        <v>10665</v>
      </c>
      <c r="H112" s="242">
        <f t="shared" si="17"/>
        <v>2800</v>
      </c>
      <c r="I112" s="242">
        <f t="shared" si="17"/>
        <v>13465</v>
      </c>
      <c r="J112" s="235" t="s">
        <v>54</v>
      </c>
    </row>
    <row r="113" spans="1:10" ht="15">
      <c r="A113" s="178">
        <v>46123</v>
      </c>
      <c r="B113" s="253" t="s">
        <v>30</v>
      </c>
      <c r="C113" s="179">
        <v>3</v>
      </c>
      <c r="D113" s="179"/>
      <c r="E113" s="179"/>
      <c r="F113" s="179">
        <v>4</v>
      </c>
      <c r="G113" s="254">
        <f>(23*D113)+(33*E113)+(56*F113)</f>
        <v>224</v>
      </c>
      <c r="H113" s="180"/>
      <c r="I113" s="263">
        <f>G113+H113</f>
        <v>224</v>
      </c>
      <c r="J113" s="181" t="s">
        <v>31</v>
      </c>
    </row>
    <row r="114" spans="1:10">
      <c r="A114" s="35">
        <v>46130</v>
      </c>
      <c r="B114" s="7" t="s">
        <v>30</v>
      </c>
      <c r="C114" s="53">
        <v>1</v>
      </c>
      <c r="D114" s="53">
        <v>0</v>
      </c>
      <c r="E114" s="267">
        <v>1</v>
      </c>
      <c r="F114" s="53">
        <v>0</v>
      </c>
      <c r="G114" s="190">
        <f>(23*D114)+(33*E114)+(56*F114)</f>
        <v>33</v>
      </c>
      <c r="H114" s="40"/>
      <c r="I114" s="259">
        <f>G114+H114</f>
        <v>33</v>
      </c>
      <c r="J114" s="41" t="s">
        <v>31</v>
      </c>
    </row>
    <row r="115" spans="1:10" ht="15.75">
      <c r="A115" s="54">
        <v>46144</v>
      </c>
      <c r="B115" s="187" t="s">
        <v>30</v>
      </c>
      <c r="C115" s="53">
        <v>9</v>
      </c>
      <c r="D115" s="53">
        <v>1</v>
      </c>
      <c r="E115" s="53">
        <v>4</v>
      </c>
      <c r="F115" s="53">
        <v>6</v>
      </c>
      <c r="G115" s="190">
        <f>(23*D115)+(33*E115)+(56*F115)</f>
        <v>491</v>
      </c>
      <c r="H115" s="40"/>
      <c r="I115" s="259">
        <f>G115+H115</f>
        <v>491</v>
      </c>
      <c r="J115" s="7" t="s">
        <v>31</v>
      </c>
    </row>
    <row r="116" spans="1:10" ht="15.75">
      <c r="A116" s="54">
        <v>46158</v>
      </c>
      <c r="B116" s="187" t="s">
        <v>30</v>
      </c>
      <c r="C116" s="53">
        <v>1</v>
      </c>
      <c r="D116" s="53">
        <v>0</v>
      </c>
      <c r="E116" s="53">
        <v>1</v>
      </c>
      <c r="F116" s="53">
        <v>0</v>
      </c>
      <c r="G116" s="190">
        <f>(23*D116)+(33*E116)+(56*F116)</f>
        <v>33</v>
      </c>
      <c r="H116" s="40"/>
      <c r="I116" s="259">
        <f>G116+H116</f>
        <v>33</v>
      </c>
      <c r="J116" s="7" t="s">
        <v>31</v>
      </c>
    </row>
    <row r="117" spans="1:10" ht="15.75">
      <c r="A117" s="35">
        <v>46179</v>
      </c>
      <c r="B117" s="118" t="s">
        <v>30</v>
      </c>
      <c r="C117" s="53">
        <v>2</v>
      </c>
      <c r="D117" s="53">
        <v>0</v>
      </c>
      <c r="E117" s="53">
        <v>1</v>
      </c>
      <c r="F117" s="53">
        <v>1</v>
      </c>
      <c r="G117" s="190">
        <f>(23*D117)+(33*E117)+(56*F117)</f>
        <v>89</v>
      </c>
      <c r="H117" s="40"/>
      <c r="I117" s="259">
        <f>G117+H117</f>
        <v>89</v>
      </c>
      <c r="J117" s="53" t="s">
        <v>31</v>
      </c>
    </row>
    <row r="118" spans="1:10" ht="15.75">
      <c r="A118" s="35">
        <v>46186</v>
      </c>
      <c r="B118" s="211" t="s">
        <v>30</v>
      </c>
      <c r="C118" s="167">
        <v>1</v>
      </c>
      <c r="D118" s="167">
        <v>0</v>
      </c>
      <c r="E118" s="167">
        <v>1</v>
      </c>
      <c r="F118" s="167">
        <v>0</v>
      </c>
      <c r="G118" s="190">
        <f>(23*D118)+(33*E118)+(56*F118)</f>
        <v>33</v>
      </c>
      <c r="H118" s="40"/>
      <c r="I118" s="259">
        <f>G118+H118</f>
        <v>33</v>
      </c>
      <c r="J118" s="7" t="s">
        <v>31</v>
      </c>
    </row>
    <row r="119" spans="1:10" ht="15.75">
      <c r="A119" s="234" t="s">
        <v>179</v>
      </c>
      <c r="B119" s="249" t="s">
        <v>30</v>
      </c>
      <c r="C119" s="255">
        <f>SUM(C113:C118)</f>
        <v>17</v>
      </c>
      <c r="D119" s="255">
        <f t="shared" ref="D119:I119" si="18">SUM(D113:D118)</f>
        <v>1</v>
      </c>
      <c r="E119" s="255">
        <f t="shared" si="18"/>
        <v>8</v>
      </c>
      <c r="F119" s="255">
        <f t="shared" si="18"/>
        <v>11</v>
      </c>
      <c r="G119" s="255">
        <f t="shared" si="18"/>
        <v>903</v>
      </c>
      <c r="H119" s="256">
        <f t="shared" si="18"/>
        <v>0</v>
      </c>
      <c r="I119" s="264">
        <f t="shared" si="18"/>
        <v>903</v>
      </c>
      <c r="J119" s="235" t="s">
        <v>31</v>
      </c>
    </row>
  </sheetData>
  <sortState xmlns:xlrd2="http://schemas.microsoft.com/office/spreadsheetml/2017/richdata2" ref="A2:J118">
    <sortCondition ref="B1:B11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BAEE1-2F71-4C9E-AD9D-B58FB0B8B54A}">
  <dimension ref="A1:J25"/>
  <sheetViews>
    <sheetView workbookViewId="0">
      <selection activeCell="B2" sqref="B2"/>
    </sheetView>
  </sheetViews>
  <sheetFormatPr defaultRowHeight="12.75"/>
  <cols>
    <col min="1" max="1" width="16.5703125" style="15" customWidth="1"/>
    <col min="2" max="2" width="32.7109375" style="15" customWidth="1"/>
    <col min="3" max="3" width="24.140625" style="15" customWidth="1"/>
    <col min="4" max="4" width="9.140625" style="105" customWidth="1"/>
    <col min="5" max="5" width="23.85546875" style="105" customWidth="1"/>
    <col min="6" max="6" width="15.5703125" style="15" customWidth="1"/>
    <col min="7" max="16384" width="9.140625" style="15"/>
  </cols>
  <sheetData>
    <row r="1" spans="1:6" s="108" customFormat="1" ht="15.75">
      <c r="A1" s="106" t="s">
        <v>68</v>
      </c>
      <c r="B1" s="11" t="s">
        <v>69</v>
      </c>
      <c r="C1" s="106" t="s">
        <v>70</v>
      </c>
      <c r="D1" s="107" t="s">
        <v>71</v>
      </c>
      <c r="E1" s="107" t="s">
        <v>72</v>
      </c>
      <c r="F1" s="108" t="s">
        <v>111</v>
      </c>
    </row>
    <row r="2" spans="1:6" ht="15.75">
      <c r="A2" s="183" t="s">
        <v>24</v>
      </c>
      <c r="B2" s="185" t="s">
        <v>174</v>
      </c>
      <c r="C2" s="183" t="s">
        <v>73</v>
      </c>
      <c r="D2" s="184" t="s">
        <v>74</v>
      </c>
      <c r="E2" s="184" t="s">
        <v>175</v>
      </c>
      <c r="F2" s="15" t="s">
        <v>112</v>
      </c>
    </row>
    <row r="3" spans="1:6" ht="15.75">
      <c r="A3" s="109" t="s">
        <v>26</v>
      </c>
      <c r="B3" s="15" t="s">
        <v>75</v>
      </c>
      <c r="C3" s="109" t="s">
        <v>113</v>
      </c>
      <c r="D3" s="110">
        <v>2184</v>
      </c>
      <c r="E3" s="110" t="s">
        <v>109</v>
      </c>
      <c r="F3" s="15" t="s">
        <v>114</v>
      </c>
    </row>
    <row r="4" spans="1:6" ht="15.75">
      <c r="A4" s="109" t="s">
        <v>29</v>
      </c>
      <c r="B4" s="121" t="s">
        <v>141</v>
      </c>
      <c r="C4" s="109" t="s">
        <v>76</v>
      </c>
      <c r="D4" s="110" t="s">
        <v>77</v>
      </c>
      <c r="E4" s="110" t="s">
        <v>78</v>
      </c>
      <c r="F4" s="15" t="s">
        <v>115</v>
      </c>
    </row>
    <row r="5" spans="1:6" ht="15.75">
      <c r="A5" s="183" t="s">
        <v>32</v>
      </c>
      <c r="B5" s="185" t="s">
        <v>172</v>
      </c>
      <c r="C5" s="183" t="s">
        <v>79</v>
      </c>
      <c r="D5" s="184" t="s">
        <v>80</v>
      </c>
      <c r="E5" s="184" t="s">
        <v>78</v>
      </c>
      <c r="F5" s="15" t="s">
        <v>121</v>
      </c>
    </row>
    <row r="6" spans="1:6" ht="15.75">
      <c r="A6" s="109" t="s">
        <v>66</v>
      </c>
      <c r="B6" s="15" t="s">
        <v>81</v>
      </c>
      <c r="C6" s="109" t="s">
        <v>82</v>
      </c>
      <c r="D6" s="110" t="s">
        <v>83</v>
      </c>
      <c r="E6" s="110" t="s">
        <v>78</v>
      </c>
      <c r="F6" s="15" t="s">
        <v>122</v>
      </c>
    </row>
    <row r="7" spans="1:6" ht="15.75">
      <c r="A7" s="109" t="s">
        <v>35</v>
      </c>
      <c r="B7" s="15" t="s">
        <v>84</v>
      </c>
      <c r="C7" s="109" t="s">
        <v>85</v>
      </c>
      <c r="D7" s="110">
        <v>2339</v>
      </c>
      <c r="E7" s="110" t="s">
        <v>78</v>
      </c>
      <c r="F7" s="15" t="s">
        <v>116</v>
      </c>
    </row>
    <row r="8" spans="1:6" ht="15.75">
      <c r="A8" s="109" t="s">
        <v>27</v>
      </c>
      <c r="B8" s="15" t="s">
        <v>86</v>
      </c>
      <c r="C8" s="109" t="s">
        <v>87</v>
      </c>
      <c r="D8" s="110">
        <v>2341</v>
      </c>
      <c r="E8" s="110" t="s">
        <v>110</v>
      </c>
      <c r="F8" s="15" t="s">
        <v>123</v>
      </c>
    </row>
    <row r="9" spans="1:6" ht="15.75">
      <c r="A9" s="109" t="s">
        <v>36</v>
      </c>
      <c r="B9" s="121" t="s">
        <v>139</v>
      </c>
      <c r="C9" s="109" t="s">
        <v>143</v>
      </c>
      <c r="D9" s="110">
        <v>2043</v>
      </c>
      <c r="E9" s="110" t="s">
        <v>78</v>
      </c>
      <c r="F9" s="15" t="s">
        <v>117</v>
      </c>
    </row>
    <row r="10" spans="1:6" ht="15.75">
      <c r="A10" s="109" t="s">
        <v>42</v>
      </c>
      <c r="B10" s="15" t="s">
        <v>88</v>
      </c>
      <c r="C10" s="109" t="s">
        <v>89</v>
      </c>
      <c r="D10" s="110">
        <v>2045</v>
      </c>
      <c r="E10" s="110" t="s">
        <v>78</v>
      </c>
      <c r="F10" s="15" t="s">
        <v>118</v>
      </c>
    </row>
    <row r="11" spans="1:6" ht="15.75">
      <c r="A11" s="109" t="s">
        <v>38</v>
      </c>
      <c r="B11" s="15" t="s">
        <v>90</v>
      </c>
      <c r="C11" s="109" t="s">
        <v>91</v>
      </c>
      <c r="D11" s="110">
        <v>2364</v>
      </c>
      <c r="E11" s="110" t="s">
        <v>108</v>
      </c>
      <c r="F11" s="15" t="s">
        <v>119</v>
      </c>
    </row>
    <row r="12" spans="1:6" ht="15.75">
      <c r="A12" s="109" t="s">
        <v>48</v>
      </c>
      <c r="B12" s="15" t="s">
        <v>92</v>
      </c>
      <c r="C12" s="109" t="s">
        <v>93</v>
      </c>
      <c r="D12" s="110">
        <v>2050</v>
      </c>
      <c r="E12" s="110" t="s">
        <v>78</v>
      </c>
      <c r="F12" s="15" t="s">
        <v>124</v>
      </c>
    </row>
    <row r="13" spans="1:6" ht="15.75">
      <c r="A13" s="183" t="s">
        <v>40</v>
      </c>
      <c r="B13" s="185" t="s">
        <v>173</v>
      </c>
      <c r="C13" s="183" t="s">
        <v>94</v>
      </c>
      <c r="D13" s="184">
        <v>2061</v>
      </c>
      <c r="E13" s="184" t="s">
        <v>110</v>
      </c>
      <c r="F13" s="15" t="s">
        <v>120</v>
      </c>
    </row>
    <row r="14" spans="1:6" ht="15.75">
      <c r="A14" s="109" t="s">
        <v>43</v>
      </c>
      <c r="B14" s="15" t="s">
        <v>95</v>
      </c>
      <c r="C14" s="109" t="s">
        <v>96</v>
      </c>
      <c r="D14" s="110">
        <v>2359</v>
      </c>
      <c r="E14" s="110" t="s">
        <v>97</v>
      </c>
      <c r="F14" s="15" t="s">
        <v>125</v>
      </c>
    </row>
    <row r="15" spans="1:6" ht="15.75">
      <c r="A15" s="109" t="s">
        <v>46</v>
      </c>
      <c r="B15" s="15" t="s">
        <v>98</v>
      </c>
      <c r="C15" s="109" t="s">
        <v>99</v>
      </c>
      <c r="D15" s="110">
        <v>2360</v>
      </c>
      <c r="E15" s="110" t="s">
        <v>100</v>
      </c>
      <c r="F15" s="15" t="s">
        <v>126</v>
      </c>
    </row>
    <row r="16" spans="1:6" ht="15.75">
      <c r="A16" s="109" t="s">
        <v>49</v>
      </c>
      <c r="B16" s="15" t="s">
        <v>101</v>
      </c>
      <c r="C16" s="109" t="s">
        <v>102</v>
      </c>
      <c r="D16" s="110">
        <v>2370</v>
      </c>
      <c r="E16" s="110" t="s">
        <v>110</v>
      </c>
      <c r="F16" s="15" t="s">
        <v>127</v>
      </c>
    </row>
    <row r="17" spans="1:10" ht="15.75">
      <c r="A17" s="109" t="s">
        <v>51</v>
      </c>
      <c r="B17" s="15" t="s">
        <v>103</v>
      </c>
      <c r="C17" s="109" t="s">
        <v>104</v>
      </c>
      <c r="D17" s="110">
        <v>2066</v>
      </c>
      <c r="E17" s="110" t="s">
        <v>78</v>
      </c>
      <c r="F17" s="15" t="s">
        <v>128</v>
      </c>
    </row>
    <row r="18" spans="1:10" ht="15.75">
      <c r="A18" s="109" t="s">
        <v>53</v>
      </c>
      <c r="B18" s="121" t="s">
        <v>140</v>
      </c>
      <c r="C18" s="109" t="s">
        <v>105</v>
      </c>
      <c r="D18" s="110">
        <v>2188</v>
      </c>
      <c r="E18" s="110" t="s">
        <v>78</v>
      </c>
      <c r="F18" s="15" t="s">
        <v>129</v>
      </c>
      <c r="G18" s="15" t="s">
        <v>138</v>
      </c>
      <c r="J18" s="111"/>
    </row>
    <row r="19" spans="1:10" ht="15.75">
      <c r="A19" s="109" t="s">
        <v>30</v>
      </c>
      <c r="B19" s="15" t="s">
        <v>106</v>
      </c>
      <c r="C19" s="109" t="s">
        <v>107</v>
      </c>
      <c r="D19" s="110">
        <v>2382</v>
      </c>
      <c r="E19" s="110" t="s">
        <v>110</v>
      </c>
      <c r="F19" s="15" t="s">
        <v>130</v>
      </c>
    </row>
    <row r="21" spans="1:10" ht="15">
      <c r="A21" s="112"/>
    </row>
    <row r="22" spans="1:10" ht="15">
      <c r="A22" s="112"/>
    </row>
    <row r="23" spans="1:10" ht="15">
      <c r="A23" s="112"/>
    </row>
    <row r="24" spans="1:10" ht="15">
      <c r="A24" s="112"/>
    </row>
    <row r="25" spans="1:10" ht="15">
      <c r="A25" s="112"/>
    </row>
  </sheetData>
  <hyperlinks>
    <hyperlink ref="B18" r:id="rId1" xr:uid="{1305316D-8A45-46D6-AB59-45C396D02393}"/>
    <hyperlink ref="B4" r:id="rId2" xr:uid="{D7152585-7D6B-4B5C-9CB9-8AD1F8E241EF}"/>
    <hyperlink ref="B5" r:id="rId3" xr:uid="{4F9AED5C-772D-48E9-B3CD-2A1C5B6F2058}"/>
    <hyperlink ref="B13" r:id="rId4" xr:uid="{B67CC17C-1607-49AD-99CB-A17046F2D155}"/>
    <hyperlink ref="B2" r:id="rId5" xr:uid="{51684BA7-52A1-46B3-97C6-0B19C14381C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Fall25</vt:lpstr>
      <vt:lpstr>Sept 25 billing</vt:lpstr>
      <vt:lpstr>Oct-Nov 25 billing</vt:lpstr>
      <vt:lpstr>Spring26</vt:lpstr>
      <vt:lpstr>Spring26 billing</vt:lpstr>
      <vt:lpstr>billing info</vt:lpstr>
      <vt:lpstr>Fall25!Print_Area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Galkowski</dc:creator>
  <cp:lastModifiedBy>Claire Galkowski</cp:lastModifiedBy>
  <cp:lastPrinted>2025-12-16T22:13:25Z</cp:lastPrinted>
  <dcterms:created xsi:type="dcterms:W3CDTF">2025-09-25T15:19:12Z</dcterms:created>
  <dcterms:modified xsi:type="dcterms:W3CDTF">2026-06-17T19:47:51Z</dcterms:modified>
</cp:coreProperties>
</file>